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bina-my.sharepoint.com/personal/annika_jokiranta_nobina_se/Documents/"/>
    </mc:Choice>
  </mc:AlternateContent>
  <xr:revisionPtr revIDLastSave="6" documentId="8_{90DD97B2-E1DB-4DAA-9993-748BBC849272}" xr6:coauthVersionLast="46" xr6:coauthVersionMax="46" xr10:uidLastSave="{D06A9423-86F4-4F31-BB9E-36BCB17B37F5}"/>
  <bookViews>
    <workbookView xWindow="-120" yWindow="-120" windowWidth="29040" windowHeight="15840" tabRatio="991" xr2:uid="{00000000-000D-0000-FFFF-FFFF00000000}"/>
  </bookViews>
  <sheets>
    <sheet name="Sve 30sep21" sheetId="26" r:id="rId1"/>
    <sheet name="Sve 30jun21" sheetId="25" r:id="rId2"/>
    <sheet name="Sve 31 mar21" sheetId="24" r:id="rId3"/>
    <sheet name="Sve 31 dec20" sheetId="23" r:id="rId4"/>
    <sheet name="Sve 30sep20" sheetId="22" r:id="rId5"/>
    <sheet name="Sve 30jun20" sheetId="21" r:id="rId6"/>
    <sheet name="Sve 31mar20" sheetId="20" r:id="rId7"/>
    <sheet name="Swe 31 dec19" sheetId="19" r:id="rId8"/>
    <sheet name="Sve 30sep19" sheetId="18" r:id="rId9"/>
    <sheet name="Sve 30jun19" sheetId="17" r:id="rId10"/>
    <sheet name="Sve 31mar19" sheetId="16" r:id="rId11"/>
    <sheet name="Sve 30 dec18" sheetId="15" r:id="rId12"/>
    <sheet name="Sve 30 sep18" sheetId="14" r:id="rId13"/>
    <sheet name="Sve 30 jun18" sheetId="13" r:id="rId14"/>
    <sheet name="Sve 31 mar18" sheetId="11" r:id="rId15"/>
    <sheet name="Sve 31 dec17" sheetId="12" r:id="rId16"/>
    <sheet name="Sve 30 sep17" sheetId="10" r:id="rId17"/>
    <sheet name="Sve 30 jun17" sheetId="9" r:id="rId18"/>
    <sheet name="Sve 31 mar17" sheetId="1" r:id="rId19"/>
    <sheet name="Sve 31 dec16" sheetId="2" r:id="rId20"/>
    <sheet name="Sve 30 sep16" sheetId="3" r:id="rId21"/>
    <sheet name="Sve 30 jun16" sheetId="4" r:id="rId22"/>
    <sheet name="Sve 31 mar16" sheetId="5" r:id="rId23"/>
    <sheet name="Sve 31 dec15" sheetId="6" r:id="rId24"/>
    <sheet name="Sve 30 sep15" sheetId="7" r:id="rId25"/>
    <sheet name="Sve 17 jun15" sheetId="8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6" l="1"/>
  <c r="B12" i="26"/>
  <c r="C12" i="26" s="1"/>
  <c r="C11" i="26"/>
  <c r="C10" i="26"/>
  <c r="C9" i="26"/>
  <c r="C8" i="26"/>
  <c r="C7" i="26"/>
  <c r="C6" i="26"/>
  <c r="C5" i="26"/>
  <c r="C4" i="26"/>
  <c r="C3" i="26"/>
  <c r="C2" i="26"/>
  <c r="B14" i="26" l="1"/>
  <c r="C14" i="26" s="1"/>
  <c r="C15" i="26" s="1"/>
  <c r="C12" i="25" l="1"/>
  <c r="C11" i="25"/>
  <c r="C10" i="25"/>
  <c r="C6" i="25"/>
  <c r="C4" i="25"/>
  <c r="C2" i="25"/>
  <c r="C13" i="25"/>
  <c r="B12" i="25"/>
  <c r="C9" i="25"/>
  <c r="C8" i="25"/>
  <c r="C7" i="25"/>
  <c r="C5" i="25"/>
  <c r="C3" i="25"/>
  <c r="B14" i="25" l="1"/>
  <c r="C14" i="25" s="1"/>
  <c r="C15" i="25" s="1"/>
  <c r="C13" i="24" l="1"/>
  <c r="B12" i="24"/>
  <c r="C12" i="24" s="1"/>
  <c r="C11" i="24"/>
  <c r="C10" i="24"/>
  <c r="C9" i="24"/>
  <c r="C8" i="24"/>
  <c r="C7" i="24"/>
  <c r="C6" i="24"/>
  <c r="C5" i="24"/>
  <c r="C4" i="24"/>
  <c r="C3" i="24"/>
  <c r="C2" i="24"/>
  <c r="C5" i="23"/>
  <c r="C2" i="23"/>
  <c r="C13" i="23"/>
  <c r="B12" i="23"/>
  <c r="C12" i="23" s="1"/>
  <c r="C11" i="23"/>
  <c r="C10" i="23"/>
  <c r="C9" i="23"/>
  <c r="C8" i="23"/>
  <c r="C7" i="23"/>
  <c r="C6" i="23"/>
  <c r="C4" i="23"/>
  <c r="C3" i="23"/>
  <c r="B14" i="24" l="1"/>
  <c r="C14" i="24" s="1"/>
  <c r="C15" i="24" s="1"/>
  <c r="B14" i="23"/>
  <c r="C14" i="23" s="1"/>
  <c r="C15" i="23" s="1"/>
  <c r="C13" i="22"/>
  <c r="B12" i="22"/>
  <c r="C12" i="22" s="1"/>
  <c r="C11" i="22"/>
  <c r="C10" i="22"/>
  <c r="C9" i="22"/>
  <c r="C8" i="22"/>
  <c r="C7" i="22"/>
  <c r="C6" i="22"/>
  <c r="C5" i="22"/>
  <c r="C4" i="22"/>
  <c r="C3" i="22"/>
  <c r="C2" i="22"/>
  <c r="C13" i="21"/>
  <c r="B12" i="21"/>
  <c r="C12" i="21" s="1"/>
  <c r="C11" i="21"/>
  <c r="C10" i="21"/>
  <c r="C9" i="21"/>
  <c r="C8" i="21"/>
  <c r="C7" i="21"/>
  <c r="C6" i="21"/>
  <c r="C5" i="21"/>
  <c r="C4" i="21"/>
  <c r="C3" i="21"/>
  <c r="C2" i="21"/>
  <c r="B14" i="22" l="1"/>
  <c r="C14" i="22" s="1"/>
  <c r="C15" i="22"/>
  <c r="B14" i="21"/>
  <c r="C14" i="21" s="1"/>
  <c r="C15" i="21" s="1"/>
  <c r="C12" i="20"/>
  <c r="B12" i="20"/>
  <c r="C13" i="20"/>
  <c r="C11" i="20"/>
  <c r="C10" i="20"/>
  <c r="C9" i="20"/>
  <c r="C8" i="20"/>
  <c r="C7" i="20"/>
  <c r="C6" i="20"/>
  <c r="C5" i="20"/>
  <c r="C4" i="20"/>
  <c r="C3" i="20"/>
  <c r="C2" i="20"/>
  <c r="B14" i="20" l="1"/>
  <c r="C14" i="20" s="1"/>
  <c r="C15" i="20" s="1"/>
  <c r="B13" i="19"/>
  <c r="C12" i="19" l="1"/>
  <c r="B14" i="19"/>
  <c r="C14" i="19" s="1"/>
  <c r="C13" i="19"/>
  <c r="B12" i="19"/>
  <c r="C11" i="19"/>
  <c r="C10" i="19"/>
  <c r="C9" i="19"/>
  <c r="C8" i="19"/>
  <c r="C7" i="19"/>
  <c r="C6" i="19"/>
  <c r="C5" i="19"/>
  <c r="C4" i="19"/>
  <c r="C3" i="19"/>
  <c r="C2" i="19"/>
  <c r="C15" i="19" l="1"/>
  <c r="B13" i="18" l="1"/>
  <c r="C13" i="18" s="1"/>
  <c r="B12" i="18"/>
  <c r="C12" i="18" s="1"/>
  <c r="C11" i="18"/>
  <c r="C10" i="18"/>
  <c r="C9" i="18"/>
  <c r="C8" i="18"/>
  <c r="C7" i="18"/>
  <c r="C6" i="18"/>
  <c r="C5" i="18"/>
  <c r="C4" i="18"/>
  <c r="C3" i="18"/>
  <c r="C2" i="18"/>
  <c r="B14" i="18" l="1"/>
  <c r="C14" i="18" s="1"/>
  <c r="C15" i="18" s="1"/>
  <c r="C13" i="17"/>
  <c r="B12" i="17"/>
  <c r="B14" i="17" s="1"/>
  <c r="C14" i="17" s="1"/>
  <c r="C11" i="17"/>
  <c r="C10" i="17"/>
  <c r="C9" i="17"/>
  <c r="C8" i="17"/>
  <c r="C7" i="17"/>
  <c r="C6" i="17"/>
  <c r="C5" i="17"/>
  <c r="C4" i="17"/>
  <c r="C3" i="17"/>
  <c r="C2" i="17"/>
  <c r="C12" i="17" l="1"/>
  <c r="C15" i="17" s="1"/>
  <c r="B12" i="16"/>
  <c r="B14" i="16" s="1"/>
  <c r="C13" i="16"/>
  <c r="C11" i="16"/>
  <c r="C10" i="16"/>
  <c r="C9" i="16"/>
  <c r="C8" i="16"/>
  <c r="C7" i="16"/>
  <c r="C6" i="16"/>
  <c r="C5" i="16"/>
  <c r="C4" i="16"/>
  <c r="C3" i="16"/>
  <c r="C2" i="16"/>
  <c r="C14" i="16" l="1"/>
  <c r="C12" i="16"/>
  <c r="C15" i="16"/>
  <c r="C13" i="15"/>
  <c r="B12" i="15"/>
  <c r="C12" i="15" s="1"/>
  <c r="C11" i="15"/>
  <c r="C10" i="15"/>
  <c r="C9" i="15"/>
  <c r="C8" i="15"/>
  <c r="C7" i="15"/>
  <c r="C6" i="15"/>
  <c r="C5" i="15"/>
  <c r="C4" i="15"/>
  <c r="C3" i="15"/>
  <c r="C2" i="15"/>
  <c r="B14" i="15" l="1"/>
  <c r="C14" i="15" s="1"/>
  <c r="C15" i="15" s="1"/>
  <c r="C11" i="14"/>
  <c r="C10" i="14"/>
  <c r="C9" i="14"/>
  <c r="C8" i="14"/>
  <c r="C7" i="14"/>
  <c r="C6" i="14"/>
  <c r="C5" i="14"/>
  <c r="C4" i="14"/>
  <c r="C3" i="14"/>
  <c r="C2" i="14"/>
  <c r="C13" i="14" l="1"/>
  <c r="B12" i="14"/>
  <c r="B14" i="14" s="1"/>
  <c r="C14" i="14" s="1"/>
  <c r="C12" i="14" l="1"/>
  <c r="C15" i="14" s="1"/>
  <c r="B12" i="13"/>
  <c r="B14" i="13" s="1"/>
  <c r="C12" i="13" l="1"/>
  <c r="C14" i="13"/>
  <c r="C13" i="13"/>
  <c r="B12" i="12"/>
  <c r="B14" i="12" s="1"/>
  <c r="C12" i="12"/>
  <c r="C13" i="12"/>
  <c r="C14" i="12" l="1"/>
  <c r="C15" i="13"/>
  <c r="B12" i="11"/>
  <c r="B14" i="11" s="1"/>
  <c r="C14" i="11" s="1"/>
  <c r="C13" i="11"/>
  <c r="C12" i="11"/>
  <c r="C13" i="9"/>
  <c r="B12" i="9"/>
  <c r="C13" i="8"/>
  <c r="B12" i="8"/>
  <c r="B14" i="8" s="1"/>
  <c r="C14" i="8" s="1"/>
  <c r="C11" i="8"/>
  <c r="C10" i="8"/>
  <c r="C9" i="8"/>
  <c r="C8" i="8"/>
  <c r="C7" i="8"/>
  <c r="C6" i="8"/>
  <c r="C5" i="8"/>
  <c r="C4" i="8"/>
  <c r="C3" i="8"/>
  <c r="C2" i="8"/>
  <c r="C13" i="7"/>
  <c r="B12" i="7"/>
  <c r="B14" i="7" s="1"/>
  <c r="C11" i="7"/>
  <c r="C10" i="7"/>
  <c r="C9" i="7"/>
  <c r="C8" i="7"/>
  <c r="C7" i="7"/>
  <c r="C6" i="7"/>
  <c r="C5" i="7"/>
  <c r="C4" i="7"/>
  <c r="C3" i="7"/>
  <c r="C2" i="7"/>
  <c r="C13" i="6"/>
  <c r="B12" i="6"/>
  <c r="B14" i="6" s="1"/>
  <c r="C11" i="6"/>
  <c r="C10" i="6"/>
  <c r="C9" i="6"/>
  <c r="C8" i="6"/>
  <c r="C7" i="6"/>
  <c r="C6" i="6"/>
  <c r="C5" i="6"/>
  <c r="C4" i="6"/>
  <c r="C3" i="6"/>
  <c r="C2" i="6"/>
  <c r="C12" i="3"/>
  <c r="B12" i="3"/>
  <c r="C13" i="2"/>
  <c r="B12" i="2"/>
  <c r="B14" i="2" s="1"/>
  <c r="C14" i="2" s="1"/>
  <c r="C13" i="1"/>
  <c r="B12" i="1"/>
  <c r="B14" i="1" s="1"/>
  <c r="C14" i="1" s="1"/>
  <c r="C15" i="11" l="1"/>
  <c r="C12" i="6"/>
  <c r="C14" i="6" s="1"/>
  <c r="C12" i="8"/>
  <c r="C12" i="1"/>
  <c r="C12" i="7"/>
  <c r="C14" i="7" s="1"/>
  <c r="B14" i="9"/>
  <c r="C14" i="9" s="1"/>
  <c r="C12" i="9"/>
  <c r="C12" i="2"/>
</calcChain>
</file>

<file path=xl/sharedStrings.xml><?xml version="1.0" encoding="utf-8"?>
<sst xmlns="http://schemas.openxmlformats.org/spreadsheetml/2006/main" count="467" uniqueCount="83">
  <si>
    <t>Per 31 mars 2017</t>
  </si>
  <si>
    <t>Antal aktier</t>
  </si>
  <si>
    <t>% av röster och kapital</t>
  </si>
  <si>
    <t>Invesco</t>
  </si>
  <si>
    <t>Swedbank Robur Fonder</t>
  </si>
  <si>
    <t>JP Morgan Asset Management</t>
  </si>
  <si>
    <t>Franklin Templeton</t>
  </si>
  <si>
    <t>Danske Invest Fonder</t>
  </si>
  <si>
    <t>Öhman Fonder</t>
  </si>
  <si>
    <t>Bluemountain Capital</t>
  </si>
  <si>
    <t>Copper Rock Capital Partners</t>
  </si>
  <si>
    <t>Evermore Global Advisors, LLC</t>
  </si>
  <si>
    <t>Artemis</t>
  </si>
  <si>
    <t>Summa tio största aktieägarna</t>
  </si>
  <si>
    <t>Styrelse och ledning</t>
  </si>
  <si>
    <t>Övriga aktieägare</t>
  </si>
  <si>
    <t>Totalt</t>
  </si>
  <si>
    <t>Source: Monitor och Nobina</t>
  </si>
  <si>
    <t>Per 31 december 2016</t>
  </si>
  <si>
    <t>Invesco Limited</t>
  </si>
  <si>
    <t>Evermore Global Advisors Fonder</t>
  </si>
  <si>
    <t>Länsförsäkringar Fonder</t>
  </si>
  <si>
    <t>Tredje AP-Fonden</t>
  </si>
  <si>
    <t>SEB Fonder</t>
  </si>
  <si>
    <t>Source: Holdings och Nobina</t>
  </si>
  <si>
    <t>Per 30 september 2016</t>
  </si>
  <si>
    <t>Handelsbanken Fonder</t>
  </si>
  <si>
    <t>Tredje AP-Fonden/AP3</t>
  </si>
  <si>
    <t>Per 30 juni 2016</t>
  </si>
  <si>
    <t xml:space="preserve">BlueMountain Capital </t>
  </si>
  <si>
    <t xml:space="preserve">Evermore Global Advisors </t>
  </si>
  <si>
    <t>Danske Invest &amp; Danica Pension</t>
  </si>
  <si>
    <t>Tredje AP-fonden/AP3</t>
  </si>
  <si>
    <t>Fjärde AP-Fonden/AP4</t>
  </si>
  <si>
    <t>Per 31 mars 2016</t>
  </si>
  <si>
    <t>Sothic Capital</t>
  </si>
  <si>
    <t>Per 31 december 2015</t>
  </si>
  <si>
    <t xml:space="preserve">Deutsche </t>
  </si>
  <si>
    <t xml:space="preserve">Totalt </t>
  </si>
  <si>
    <t>Per 30 september 2015</t>
  </si>
  <si>
    <t>Anchorage Capital Group LLC</t>
  </si>
  <si>
    <t xml:space="preserve">Credit Suisse </t>
  </si>
  <si>
    <t>Per 17 juni 2015</t>
  </si>
  <si>
    <t xml:space="preserve">Sothic Capital </t>
  </si>
  <si>
    <t>BlueMountain</t>
  </si>
  <si>
    <t>JPMIM</t>
  </si>
  <si>
    <t>Anchorage (AIO III Finance)</t>
  </si>
  <si>
    <t>Fidelity International</t>
  </si>
  <si>
    <t>TT International</t>
  </si>
  <si>
    <t>DWS Deutsche Gesellschaft fur Wertpapier</t>
  </si>
  <si>
    <t>Citadel</t>
  </si>
  <si>
    <t>Copper Rock</t>
  </si>
  <si>
    <t>Per 30 juni 2017</t>
  </si>
  <si>
    <t>Tredje AP-fonden</t>
  </si>
  <si>
    <t>Avanza Pension</t>
  </si>
  <si>
    <t>Per 30 september 2017</t>
  </si>
  <si>
    <t>Källa: Monitor och Nobina</t>
  </si>
  <si>
    <t>Per 31 mars 2018</t>
  </si>
  <si>
    <t>Deutsche Asset &amp; Wealth Management</t>
  </si>
  <si>
    <t>Svolder</t>
  </si>
  <si>
    <t>Per 31 december 2017</t>
  </si>
  <si>
    <t>Otus Capital Management</t>
  </si>
  <si>
    <t>Dimensional Fund Advisors</t>
  </si>
  <si>
    <t>Per 30 juni 2018</t>
  </si>
  <si>
    <t>Per 30 september 2018</t>
  </si>
  <si>
    <t>BMO Global Asset Management</t>
  </si>
  <si>
    <t>Per 30 december 2018</t>
  </si>
  <si>
    <t>Per 31 mars 2019</t>
  </si>
  <si>
    <t>Per 30 juni 2019</t>
  </si>
  <si>
    <t>Per 30 september 2019</t>
  </si>
  <si>
    <t>Per 31 december 2019</t>
  </si>
  <si>
    <t>Nobina AB</t>
  </si>
  <si>
    <t>Danske Invest (Lux)</t>
  </si>
  <si>
    <t>Per 31 mars 2020</t>
  </si>
  <si>
    <t>Per 30 juni 2020</t>
  </si>
  <si>
    <t>Per 30 september 2020</t>
  </si>
  <si>
    <t>J O Hambro Capital Management</t>
  </si>
  <si>
    <t>Lazard Asset Management</t>
  </si>
  <si>
    <t>Per 30 december 2020</t>
  </si>
  <si>
    <t>Per 31 mar 2021</t>
  </si>
  <si>
    <t>ERSTE Asset Management</t>
  </si>
  <si>
    <t>Per 31 jun 2021</t>
  </si>
  <si>
    <t>Per 30 sep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</si>
</sst>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i/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scheme val="minor"/>
    </font>
    <font>
      <i/>
      <sz val="10"/>
      <color rgb="FF000000"/>
      <name val="Calibri"/>
      <family val="2"/>
      <charset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5" fillId="0" borderId="0" applyBorder="0" applyProtection="0"/>
    <xf numFmtId="0" fontId="6" fillId="0" borderId="0"/>
  </cellStyleXfs>
  <cellXfs count="110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64" fontId="0" fillId="0" borderId="0" xfId="0" applyNumberFormat="1"/>
    <xf numFmtId="0" fontId="1" fillId="0" borderId="5" xfId="0" applyFont="1" applyBorder="1"/>
    <xf numFmtId="3" fontId="1" fillId="0" borderId="6" xfId="0" applyNumberFormat="1" applyFont="1" applyBorder="1"/>
    <xf numFmtId="164" fontId="1" fillId="0" borderId="7" xfId="1" applyNumberFormat="1" applyFont="1" applyBorder="1" applyAlignment="1" applyProtection="1"/>
    <xf numFmtId="0" fontId="0" fillId="0" borderId="8" xfId="0" applyBorder="1"/>
    <xf numFmtId="0" fontId="2" fillId="0" borderId="9" xfId="0" applyFont="1" applyBorder="1"/>
    <xf numFmtId="3" fontId="2" fillId="0" borderId="10" xfId="0" applyNumberFormat="1" applyFont="1" applyBorder="1"/>
    <xf numFmtId="164" fontId="2" fillId="0" borderId="11" xfId="1" applyNumberFormat="1" applyFont="1" applyBorder="1" applyAlignment="1" applyProtection="1"/>
    <xf numFmtId="164" fontId="0" fillId="0" borderId="0" xfId="1" applyNumberFormat="1" applyFont="1" applyBorder="1" applyAlignment="1" applyProtection="1"/>
    <xf numFmtId="0" fontId="2" fillId="0" borderId="12" xfId="0" applyFont="1" applyBorder="1"/>
    <xf numFmtId="3" fontId="2" fillId="0" borderId="13" xfId="0" applyNumberFormat="1" applyFont="1" applyBorder="1"/>
    <xf numFmtId="164" fontId="2" fillId="0" borderId="14" xfId="1" applyNumberFormat="1" applyFont="1" applyBorder="1" applyAlignment="1" applyProtection="1"/>
    <xf numFmtId="3" fontId="0" fillId="0" borderId="0" xfId="0" applyNumberFormat="1"/>
    <xf numFmtId="0" fontId="1" fillId="0" borderId="12" xfId="0" applyFont="1" applyBorder="1"/>
    <xf numFmtId="3" fontId="1" fillId="0" borderId="13" xfId="0" applyNumberFormat="1" applyFont="1" applyBorder="1"/>
    <xf numFmtId="0" fontId="3" fillId="0" borderId="9" xfId="0" applyFont="1" applyBorder="1"/>
    <xf numFmtId="0" fontId="0" fillId="0" borderId="1" xfId="0" applyFont="1" applyBorder="1"/>
    <xf numFmtId="10" fontId="0" fillId="0" borderId="0" xfId="0" applyNumberFormat="1"/>
    <xf numFmtId="0" fontId="4" fillId="0" borderId="1" xfId="0" applyFont="1" applyBorder="1"/>
    <xf numFmtId="0" fontId="4" fillId="0" borderId="0" xfId="0" applyFont="1"/>
    <xf numFmtId="164" fontId="4" fillId="0" borderId="0" xfId="0" applyNumberFormat="1" applyFont="1" applyBorder="1"/>
    <xf numFmtId="0" fontId="2" fillId="0" borderId="10" xfId="0" applyFont="1" applyBorder="1"/>
    <xf numFmtId="3" fontId="4" fillId="0" borderId="10" xfId="0" applyNumberFormat="1" applyFont="1" applyBorder="1"/>
    <xf numFmtId="164" fontId="4" fillId="0" borderId="11" xfId="0" applyNumberFormat="1" applyFont="1" applyBorder="1"/>
    <xf numFmtId="0" fontId="2" fillId="0" borderId="13" xfId="0" applyFont="1" applyBorder="1"/>
    <xf numFmtId="3" fontId="4" fillId="0" borderId="13" xfId="0" applyNumberFormat="1" applyFont="1" applyBorder="1"/>
    <xf numFmtId="164" fontId="4" fillId="0" borderId="14" xfId="0" applyNumberFormat="1" applyFont="1" applyBorder="1"/>
    <xf numFmtId="0" fontId="1" fillId="0" borderId="10" xfId="0" applyFont="1" applyBorder="1"/>
    <xf numFmtId="3" fontId="1" fillId="0" borderId="10" xfId="0" applyNumberFormat="1" applyFont="1" applyBorder="1"/>
    <xf numFmtId="164" fontId="1" fillId="0" borderId="11" xfId="1" applyNumberFormat="1" applyFont="1" applyBorder="1" applyAlignment="1" applyProtection="1"/>
    <xf numFmtId="0" fontId="1" fillId="0" borderId="13" xfId="0" applyFont="1" applyBorder="1"/>
    <xf numFmtId="0" fontId="3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2" fillId="0" borderId="15" xfId="0" applyFont="1" applyBorder="1"/>
    <xf numFmtId="3" fontId="2" fillId="0" borderId="0" xfId="0" applyNumberFormat="1" applyFont="1" applyBorder="1"/>
    <xf numFmtId="0" fontId="2" fillId="0" borderId="18" xfId="0" applyFont="1" applyBorder="1"/>
    <xf numFmtId="0" fontId="1" fillId="0" borderId="15" xfId="0" applyFont="1" applyBorder="1"/>
    <xf numFmtId="3" fontId="1" fillId="0" borderId="0" xfId="0" applyNumberFormat="1" applyFont="1" applyBorder="1"/>
    <xf numFmtId="3" fontId="2" fillId="0" borderId="19" xfId="0" applyNumberFormat="1" applyFont="1" applyBorder="1"/>
    <xf numFmtId="0" fontId="1" fillId="0" borderId="18" xfId="0" applyFont="1" applyBorder="1"/>
    <xf numFmtId="3" fontId="1" fillId="0" borderId="19" xfId="0" applyNumberFormat="1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2" fillId="0" borderId="23" xfId="0" applyFont="1" applyBorder="1"/>
    <xf numFmtId="9" fontId="2" fillId="0" borderId="24" xfId="1" applyFont="1" applyBorder="1" applyAlignment="1" applyProtection="1"/>
    <xf numFmtId="0" fontId="2" fillId="0" borderId="25" xfId="0" applyFont="1" applyBorder="1"/>
    <xf numFmtId="9" fontId="2" fillId="0" borderId="26" xfId="1" applyFont="1" applyBorder="1" applyAlignment="1" applyProtection="1"/>
    <xf numFmtId="0" fontId="1" fillId="0" borderId="23" xfId="0" applyFont="1" applyBorder="1"/>
    <xf numFmtId="9" fontId="1" fillId="0" borderId="24" xfId="1" applyFont="1" applyBorder="1" applyAlignment="1" applyProtection="1"/>
    <xf numFmtId="0" fontId="1" fillId="0" borderId="27" xfId="0" applyFont="1" applyBorder="1"/>
    <xf numFmtId="3" fontId="1" fillId="0" borderId="28" xfId="0" applyNumberFormat="1" applyFont="1" applyBorder="1"/>
    <xf numFmtId="9" fontId="2" fillId="0" borderId="29" xfId="1" applyFont="1" applyBorder="1" applyAlignment="1" applyProtection="1"/>
    <xf numFmtId="0" fontId="6" fillId="0" borderId="0" xfId="2"/>
    <xf numFmtId="0" fontId="6" fillId="0" borderId="11" xfId="2" applyBorder="1"/>
    <xf numFmtId="164" fontId="6" fillId="0" borderId="11" xfId="2" applyNumberFormat="1" applyBorder="1"/>
    <xf numFmtId="0" fontId="3" fillId="0" borderId="30" xfId="0" applyFont="1" applyBorder="1"/>
    <xf numFmtId="0" fontId="1" fillId="0" borderId="30" xfId="0" applyFont="1" applyBorder="1"/>
    <xf numFmtId="3" fontId="1" fillId="0" borderId="31" xfId="0" applyNumberFormat="1" applyFont="1" applyBorder="1"/>
    <xf numFmtId="164" fontId="1" fillId="0" borderId="32" xfId="1" applyNumberFormat="1" applyFont="1" applyBorder="1" applyAlignment="1" applyProtection="1"/>
    <xf numFmtId="0" fontId="4" fillId="0" borderId="33" xfId="0" applyFont="1" applyBorder="1"/>
    <xf numFmtId="10" fontId="4" fillId="0" borderId="32" xfId="0" applyNumberFormat="1" applyFont="1" applyBorder="1"/>
    <xf numFmtId="0" fontId="4" fillId="0" borderId="10" xfId="0" applyFont="1" applyBorder="1"/>
    <xf numFmtId="10" fontId="4" fillId="0" borderId="11" xfId="0" applyNumberFormat="1" applyFont="1" applyBorder="1"/>
    <xf numFmtId="0" fontId="4" fillId="0" borderId="13" xfId="0" applyFont="1" applyBorder="1"/>
    <xf numFmtId="0" fontId="4" fillId="0" borderId="15" xfId="0" applyFont="1" applyBorder="1"/>
    <xf numFmtId="0" fontId="4" fillId="0" borderId="18" xfId="0" applyFont="1" applyBorder="1"/>
    <xf numFmtId="10" fontId="4" fillId="0" borderId="14" xfId="0" applyNumberFormat="1" applyFont="1" applyBorder="1"/>
    <xf numFmtId="0" fontId="7" fillId="0" borderId="0" xfId="0" applyFont="1"/>
    <xf numFmtId="0" fontId="8" fillId="0" borderId="3" xfId="0" applyFont="1" applyBorder="1"/>
    <xf numFmtId="3" fontId="8" fillId="0" borderId="3" xfId="0" applyNumberFormat="1" applyFont="1" applyBorder="1"/>
    <xf numFmtId="10" fontId="8" fillId="0" borderId="4" xfId="0" applyNumberFormat="1" applyFont="1" applyBorder="1"/>
    <xf numFmtId="0" fontId="8" fillId="0" borderId="30" xfId="0" applyFont="1" applyBorder="1"/>
    <xf numFmtId="3" fontId="8" fillId="0" borderId="33" xfId="0" applyNumberFormat="1" applyFont="1" applyBorder="1"/>
    <xf numFmtId="10" fontId="8" fillId="0" borderId="32" xfId="0" applyNumberFormat="1" applyFont="1" applyBorder="1"/>
    <xf numFmtId="0" fontId="8" fillId="0" borderId="4" xfId="0" applyFont="1" applyBorder="1"/>
    <xf numFmtId="9" fontId="8" fillId="0" borderId="4" xfId="0" applyNumberFormat="1" applyFont="1" applyBorder="1"/>
    <xf numFmtId="3" fontId="8" fillId="0" borderId="13" xfId="0" applyNumberFormat="1" applyFont="1" applyBorder="1"/>
    <xf numFmtId="164" fontId="8" fillId="0" borderId="32" xfId="0" applyNumberFormat="1" applyFont="1" applyBorder="1"/>
    <xf numFmtId="10" fontId="4" fillId="0" borderId="11" xfId="0" applyNumberFormat="1" applyFont="1" applyFill="1" applyBorder="1"/>
    <xf numFmtId="0" fontId="8" fillId="0" borderId="16" xfId="0" applyFont="1" applyBorder="1"/>
    <xf numFmtId="0" fontId="9" fillId="0" borderId="15" xfId="0" applyFont="1" applyBorder="1"/>
    <xf numFmtId="3" fontId="9" fillId="0" borderId="10" xfId="0" applyNumberFormat="1" applyFont="1" applyBorder="1"/>
    <xf numFmtId="164" fontId="9" fillId="0" borderId="11" xfId="0" applyNumberFormat="1" applyFont="1" applyBorder="1"/>
    <xf numFmtId="0" fontId="9" fillId="0" borderId="13" xfId="0" applyFont="1" applyBorder="1"/>
    <xf numFmtId="3" fontId="9" fillId="0" borderId="13" xfId="0" applyNumberFormat="1" applyFont="1" applyBorder="1"/>
    <xf numFmtId="164" fontId="9" fillId="0" borderId="14" xfId="0" applyNumberFormat="1" applyFont="1" applyBorder="1"/>
    <xf numFmtId="0" fontId="10" fillId="0" borderId="0" xfId="0" applyFont="1"/>
    <xf numFmtId="0" fontId="9" fillId="0" borderId="0" xfId="0" applyFont="1"/>
    <xf numFmtId="0" fontId="11" fillId="0" borderId="0" xfId="2" applyFont="1"/>
    <xf numFmtId="0" fontId="11" fillId="0" borderId="10" xfId="2" applyFont="1" applyBorder="1"/>
    <xf numFmtId="164" fontId="11" fillId="0" borderId="32" xfId="2" applyNumberFormat="1" applyFont="1" applyBorder="1"/>
    <xf numFmtId="164" fontId="11" fillId="0" borderId="11" xfId="2" applyNumberFormat="1" applyFont="1" applyBorder="1"/>
    <xf numFmtId="0" fontId="11" fillId="0" borderId="13" xfId="2" applyFont="1" applyBorder="1"/>
    <xf numFmtId="164" fontId="11" fillId="0" borderId="14" xfId="2" applyNumberFormat="1" applyFont="1" applyBorder="1"/>
    <xf numFmtId="3" fontId="4" fillId="0" borderId="31" xfId="0" applyNumberFormat="1" applyFont="1" applyBorder="1"/>
    <xf numFmtId="3" fontId="4" fillId="0" borderId="0" xfId="0" applyNumberFormat="1" applyFont="1" applyBorder="1"/>
    <xf numFmtId="3" fontId="4" fillId="0" borderId="0" xfId="0" applyNumberFormat="1" applyFont="1" applyFill="1" applyBorder="1"/>
    <xf numFmtId="3" fontId="4" fillId="0" borderId="10" xfId="0" applyNumberFormat="1" applyFont="1" applyFill="1" applyBorder="1"/>
    <xf numFmtId="0" fontId="9" fillId="0" borderId="33" xfId="0" applyFont="1" applyBorder="1"/>
    <xf numFmtId="0" fontId="9" fillId="0" borderId="10" xfId="0" applyFont="1" applyBorder="1"/>
    <xf numFmtId="3" fontId="9" fillId="0" borderId="33" xfId="0" applyNumberFormat="1" applyFont="1" applyBorder="1"/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</cellXfs>
  <cellStyles count="3">
    <cellStyle name="Normal" xfId="0" builtinId="0"/>
    <cellStyle name="Normal 2" xfId="2" xr:uid="{00000000-0005-0000-0000-000001000000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21B62-DEA0-4C5F-8E8E-E81CADF4C4CB}">
  <dimension ref="A1:C16"/>
  <sheetViews>
    <sheetView tabSelected="1" workbookViewId="0">
      <selection activeCell="G9" sqref="G9"/>
    </sheetView>
  </sheetViews>
  <sheetFormatPr defaultRowHeight="15" x14ac:dyDescent="0.25"/>
  <cols>
    <col min="1" max="1" width="25.28515625" bestFit="1" customWidth="1"/>
    <col min="2" max="2" width="22.5703125" customWidth="1"/>
    <col min="3" max="3" width="18.85546875" bestFit="1" customWidth="1"/>
  </cols>
  <sheetData>
    <row r="1" spans="1:3" x14ac:dyDescent="0.25">
      <c r="A1" s="75" t="s">
        <v>82</v>
      </c>
      <c r="B1" s="108" t="s">
        <v>1</v>
      </c>
      <c r="C1" s="109" t="s">
        <v>2</v>
      </c>
    </row>
    <row r="2" spans="1:3" x14ac:dyDescent="0.25">
      <c r="A2" s="95" t="s">
        <v>77</v>
      </c>
      <c r="B2" s="107">
        <v>4690210</v>
      </c>
      <c r="C2" s="89">
        <f>B2/B15</f>
        <v>5.3083286709280336E-2</v>
      </c>
    </row>
    <row r="3" spans="1:3" x14ac:dyDescent="0.25">
      <c r="A3" s="95" t="s">
        <v>4</v>
      </c>
      <c r="B3" s="88">
        <v>3770620</v>
      </c>
      <c r="C3" s="89">
        <f>B3/B15</f>
        <v>4.2675467096728426E-2</v>
      </c>
    </row>
    <row r="4" spans="1:3" x14ac:dyDescent="0.25">
      <c r="A4" s="95" t="s">
        <v>12</v>
      </c>
      <c r="B4" s="88">
        <v>3290131</v>
      </c>
      <c r="C4" s="89">
        <f>B4/B15</f>
        <v>3.7237344848970774E-2</v>
      </c>
    </row>
    <row r="5" spans="1:3" x14ac:dyDescent="0.25">
      <c r="A5" s="106" t="s">
        <v>3</v>
      </c>
      <c r="B5" s="88">
        <v>3093898</v>
      </c>
      <c r="C5" s="89">
        <f>B5/B15</f>
        <v>3.5016401095743901E-2</v>
      </c>
    </row>
    <row r="6" spans="1:3" x14ac:dyDescent="0.25">
      <c r="A6" s="95" t="s">
        <v>80</v>
      </c>
      <c r="B6" s="88">
        <v>2259410</v>
      </c>
      <c r="C6" s="89">
        <f>B6/B15</f>
        <v>2.5571756664161113E-2</v>
      </c>
    </row>
    <row r="7" spans="1:3" x14ac:dyDescent="0.25">
      <c r="A7" s="95" t="s">
        <v>53</v>
      </c>
      <c r="B7" s="88">
        <v>2200000</v>
      </c>
      <c r="C7" s="89">
        <f>B7/B15</f>
        <v>2.489936074513012E-2</v>
      </c>
    </row>
    <row r="8" spans="1:3" x14ac:dyDescent="0.25">
      <c r="A8" s="95" t="s">
        <v>62</v>
      </c>
      <c r="B8" s="88">
        <v>2164951</v>
      </c>
      <c r="C8" s="89">
        <f>B8/B15</f>
        <v>2.4502679974786456E-2</v>
      </c>
    </row>
    <row r="9" spans="1:3" x14ac:dyDescent="0.25">
      <c r="A9" s="95" t="s">
        <v>71</v>
      </c>
      <c r="B9" s="88">
        <v>2030092</v>
      </c>
      <c r="C9" s="89">
        <f>B9/B15</f>
        <v>2.2976360479001225E-2</v>
      </c>
    </row>
    <row r="10" spans="1:3" x14ac:dyDescent="0.25">
      <c r="A10" s="95" t="s">
        <v>54</v>
      </c>
      <c r="B10" s="88">
        <v>1812562</v>
      </c>
      <c r="C10" s="89">
        <f>B10/B15</f>
        <v>2.0514379595870245E-2</v>
      </c>
    </row>
    <row r="11" spans="1:3" x14ac:dyDescent="0.25">
      <c r="A11" s="95" t="s">
        <v>21</v>
      </c>
      <c r="B11" s="91">
        <v>1772778</v>
      </c>
      <c r="C11" s="92">
        <f>B11/B15</f>
        <v>2.0064108610468312E-2</v>
      </c>
    </row>
    <row r="12" spans="1:3" x14ac:dyDescent="0.25">
      <c r="A12" s="78" t="s">
        <v>13</v>
      </c>
      <c r="B12" s="79">
        <f>SUM(B2:B11)</f>
        <v>27084652</v>
      </c>
      <c r="C12" s="84">
        <f>B12/B15</f>
        <v>0.30654114582014091</v>
      </c>
    </row>
    <row r="13" spans="1:3" x14ac:dyDescent="0.25">
      <c r="A13" s="87" t="s">
        <v>14</v>
      </c>
      <c r="B13" s="27">
        <v>757417</v>
      </c>
      <c r="C13" s="89">
        <f>B13/B15</f>
        <v>8.5723632352246466E-3</v>
      </c>
    </row>
    <row r="14" spans="1:3" x14ac:dyDescent="0.25">
      <c r="A14" s="90" t="s">
        <v>15</v>
      </c>
      <c r="B14" s="91">
        <f>B15-B13-B12</f>
        <v>60513613</v>
      </c>
      <c r="C14" s="92">
        <f>B14/B15</f>
        <v>0.68488649094463439</v>
      </c>
    </row>
    <row r="15" spans="1:3" x14ac:dyDescent="0.25">
      <c r="A15" s="75" t="s">
        <v>16</v>
      </c>
      <c r="B15" s="83">
        <v>88355682</v>
      </c>
      <c r="C15" s="82">
        <f>SUM(C12:C14)</f>
        <v>1</v>
      </c>
    </row>
    <row r="16" spans="1:3" x14ac:dyDescent="0.25">
      <c r="A16" s="93" t="s">
        <v>56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45069-CCEF-46FA-A2BA-6BAADAB93B03}">
  <dimension ref="A1:C16"/>
  <sheetViews>
    <sheetView workbookViewId="0">
      <selection activeCell="K9" sqref="K9"/>
    </sheetView>
  </sheetViews>
  <sheetFormatPr defaultRowHeight="15" x14ac:dyDescent="0.25"/>
  <cols>
    <col min="1" max="1" width="26.28515625" bestFit="1" customWidth="1"/>
    <col min="2" max="2" width="10.140625" bestFit="1" customWidth="1"/>
    <col min="3" max="3" width="18.85546875" bestFit="1" customWidth="1"/>
  </cols>
  <sheetData>
    <row r="1" spans="1:3" x14ac:dyDescent="0.25">
      <c r="A1" s="75" t="s">
        <v>68</v>
      </c>
      <c r="B1" s="75" t="s">
        <v>1</v>
      </c>
      <c r="C1" s="81" t="s">
        <v>2</v>
      </c>
    </row>
    <row r="2" spans="1:3" x14ac:dyDescent="0.25">
      <c r="A2" s="95" t="s">
        <v>3</v>
      </c>
      <c r="B2" s="105">
        <v>4969706</v>
      </c>
      <c r="C2" s="89">
        <f>B2/B15</f>
        <v>5.6246592041471651E-2</v>
      </c>
    </row>
    <row r="3" spans="1:3" x14ac:dyDescent="0.25">
      <c r="A3" s="95" t="s">
        <v>5</v>
      </c>
      <c r="B3" s="106">
        <v>4143746</v>
      </c>
      <c r="C3" s="89">
        <f>B3/B15</f>
        <v>4.6898466586449979E-2</v>
      </c>
    </row>
    <row r="4" spans="1:3" x14ac:dyDescent="0.25">
      <c r="A4" s="95" t="s">
        <v>7</v>
      </c>
      <c r="B4" s="106">
        <v>2710469</v>
      </c>
      <c r="C4" s="89">
        <f>B4/B15</f>
        <v>3.0676793372496406E-2</v>
      </c>
    </row>
    <row r="5" spans="1:3" x14ac:dyDescent="0.25">
      <c r="A5" s="95" t="s">
        <v>12</v>
      </c>
      <c r="B5" s="106">
        <v>2540824</v>
      </c>
      <c r="C5" s="89">
        <f>B5/B15</f>
        <v>2.8756769711765679E-2</v>
      </c>
    </row>
    <row r="6" spans="1:3" x14ac:dyDescent="0.25">
      <c r="A6" s="95" t="s">
        <v>61</v>
      </c>
      <c r="B6" s="106">
        <v>2518313</v>
      </c>
      <c r="C6" s="89">
        <f>B6/B15</f>
        <v>2.8501992661886758E-2</v>
      </c>
    </row>
    <row r="7" spans="1:3" x14ac:dyDescent="0.25">
      <c r="A7" s="95" t="s">
        <v>53</v>
      </c>
      <c r="B7" s="106">
        <v>2452563</v>
      </c>
      <c r="C7" s="89">
        <f>B7/B15</f>
        <v>2.7757841312344801E-2</v>
      </c>
    </row>
    <row r="8" spans="1:3" x14ac:dyDescent="0.25">
      <c r="A8" s="95" t="s">
        <v>65</v>
      </c>
      <c r="B8" s="106">
        <v>2288500</v>
      </c>
      <c r="C8" s="89">
        <f>B8/B15</f>
        <v>2.5900994120559219E-2</v>
      </c>
    </row>
    <row r="9" spans="1:3" x14ac:dyDescent="0.25">
      <c r="A9" s="95" t="s">
        <v>62</v>
      </c>
      <c r="B9" s="106">
        <v>2250673</v>
      </c>
      <c r="C9" s="89">
        <f>B9/B15</f>
        <v>2.5472872248329202E-2</v>
      </c>
    </row>
    <row r="10" spans="1:3" x14ac:dyDescent="0.25">
      <c r="A10" s="95" t="s">
        <v>54</v>
      </c>
      <c r="B10" s="106">
        <v>2218763</v>
      </c>
      <c r="C10" s="89">
        <f>B10/B15</f>
        <v>2.5111718338612338E-2</v>
      </c>
    </row>
    <row r="11" spans="1:3" x14ac:dyDescent="0.25">
      <c r="A11" s="95" t="s">
        <v>8</v>
      </c>
      <c r="B11" s="90">
        <v>1808542</v>
      </c>
      <c r="C11" s="92">
        <f>B11/B15</f>
        <v>2.0468881673054145E-2</v>
      </c>
    </row>
    <row r="12" spans="1:3" x14ac:dyDescent="0.25">
      <c r="A12" s="78" t="s">
        <v>13</v>
      </c>
      <c r="B12" s="79">
        <f>SUM(B2:B11)</f>
        <v>27902099</v>
      </c>
      <c r="C12" s="84">
        <f>B12/B15</f>
        <v>0.31579292206697018</v>
      </c>
    </row>
    <row r="13" spans="1:3" x14ac:dyDescent="0.25">
      <c r="A13" s="87" t="s">
        <v>14</v>
      </c>
      <c r="B13" s="27">
        <v>917004</v>
      </c>
      <c r="C13" s="89">
        <f>B13/B15</f>
        <v>1.0378551545785137E-2</v>
      </c>
    </row>
    <row r="14" spans="1:3" x14ac:dyDescent="0.25">
      <c r="A14" s="90" t="s">
        <v>15</v>
      </c>
      <c r="B14" s="91">
        <f>B15-B13-B12</f>
        <v>59536579</v>
      </c>
      <c r="C14" s="92">
        <f>B14/B15</f>
        <v>0.67382852638724466</v>
      </c>
    </row>
    <row r="15" spans="1:3" x14ac:dyDescent="0.25">
      <c r="A15" s="75" t="s">
        <v>16</v>
      </c>
      <c r="B15" s="83">
        <v>88355682</v>
      </c>
      <c r="C15" s="82">
        <f>SUM(C12:C14)</f>
        <v>1</v>
      </c>
    </row>
    <row r="16" spans="1:3" x14ac:dyDescent="0.25">
      <c r="A16" s="93" t="s">
        <v>56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995A4-4B7C-49BB-B85B-34530C8FE379}">
  <dimension ref="A1:C16"/>
  <sheetViews>
    <sheetView workbookViewId="0">
      <selection sqref="A1:C16"/>
    </sheetView>
  </sheetViews>
  <sheetFormatPr defaultRowHeight="15" x14ac:dyDescent="0.25"/>
  <cols>
    <col min="1" max="1" width="26.28515625" bestFit="1" customWidth="1"/>
    <col min="2" max="2" width="10.140625" bestFit="1" customWidth="1"/>
    <col min="3" max="3" width="18.85546875" bestFit="1" customWidth="1"/>
  </cols>
  <sheetData>
    <row r="1" spans="1:3" x14ac:dyDescent="0.25">
      <c r="A1" s="75" t="s">
        <v>67</v>
      </c>
      <c r="B1" s="75" t="s">
        <v>1</v>
      </c>
      <c r="C1" s="81" t="s">
        <v>2</v>
      </c>
    </row>
    <row r="2" spans="1:3" x14ac:dyDescent="0.25">
      <c r="A2" s="95" t="s">
        <v>5</v>
      </c>
      <c r="B2" s="105">
        <v>7652304</v>
      </c>
      <c r="C2" s="89">
        <f>B2/B15</f>
        <v>8.6607944467001E-2</v>
      </c>
    </row>
    <row r="3" spans="1:3" x14ac:dyDescent="0.25">
      <c r="A3" s="95" t="s">
        <v>3</v>
      </c>
      <c r="B3" s="106">
        <v>4969706</v>
      </c>
      <c r="C3" s="89">
        <f>B3/B15</f>
        <v>5.6246592041471651E-2</v>
      </c>
    </row>
    <row r="4" spans="1:3" x14ac:dyDescent="0.25">
      <c r="A4" s="95" t="s">
        <v>12</v>
      </c>
      <c r="B4" s="106">
        <v>2633247</v>
      </c>
      <c r="C4" s="89">
        <f>B4/B15</f>
        <v>2.9802803174559842E-2</v>
      </c>
    </row>
    <row r="5" spans="1:3" x14ac:dyDescent="0.25">
      <c r="A5" s="95" t="s">
        <v>61</v>
      </c>
      <c r="B5" s="106">
        <v>2518313</v>
      </c>
      <c r="C5" s="89">
        <f>B5/B15</f>
        <v>2.8501992661886758E-2</v>
      </c>
    </row>
    <row r="6" spans="1:3" x14ac:dyDescent="0.25">
      <c r="A6" s="95" t="s">
        <v>53</v>
      </c>
      <c r="B6" s="106">
        <v>2332788</v>
      </c>
      <c r="C6" s="89">
        <f>B6/B15</f>
        <v>2.6402240888141183E-2</v>
      </c>
    </row>
    <row r="7" spans="1:3" x14ac:dyDescent="0.25">
      <c r="A7" s="95" t="s">
        <v>23</v>
      </c>
      <c r="B7" s="106">
        <v>2302283</v>
      </c>
      <c r="C7" s="89">
        <f>B7/B15</f>
        <v>2.6056988615627458E-2</v>
      </c>
    </row>
    <row r="8" spans="1:3" x14ac:dyDescent="0.25">
      <c r="A8" s="95" t="s">
        <v>65</v>
      </c>
      <c r="B8" s="106">
        <v>2275564</v>
      </c>
      <c r="C8" s="89">
        <f>B8/B15</f>
        <v>2.5754585879377855E-2</v>
      </c>
    </row>
    <row r="9" spans="1:3" x14ac:dyDescent="0.25">
      <c r="A9" s="95" t="s">
        <v>62</v>
      </c>
      <c r="B9" s="106">
        <v>2189067</v>
      </c>
      <c r="C9" s="89">
        <f>B9/B15</f>
        <v>2.4775622240118072E-2</v>
      </c>
    </row>
    <row r="10" spans="1:3" x14ac:dyDescent="0.25">
      <c r="A10" s="95" t="s">
        <v>7</v>
      </c>
      <c r="B10" s="106">
        <v>2094984</v>
      </c>
      <c r="C10" s="89">
        <f>B10/B15</f>
        <v>2.3710801077852582E-2</v>
      </c>
    </row>
    <row r="11" spans="1:3" x14ac:dyDescent="0.25">
      <c r="A11" s="95" t="s">
        <v>8</v>
      </c>
      <c r="B11" s="90">
        <v>1501230</v>
      </c>
      <c r="C11" s="92">
        <f>B11/B15</f>
        <v>1.6990757877914407E-2</v>
      </c>
    </row>
    <row r="12" spans="1:3" x14ac:dyDescent="0.25">
      <c r="A12" s="78" t="s">
        <v>54</v>
      </c>
      <c r="B12" s="79">
        <f>SUM(B2:B11)</f>
        <v>30469486</v>
      </c>
      <c r="C12" s="84">
        <f>B12/B15</f>
        <v>0.34485032892395079</v>
      </c>
    </row>
    <row r="13" spans="1:3" x14ac:dyDescent="0.25">
      <c r="A13" s="87" t="s">
        <v>14</v>
      </c>
      <c r="B13" s="27">
        <v>906871</v>
      </c>
      <c r="C13" s="89">
        <f>B13/B15</f>
        <v>1.0263867353771317E-2</v>
      </c>
    </row>
    <row r="14" spans="1:3" x14ac:dyDescent="0.25">
      <c r="A14" s="90" t="s">
        <v>15</v>
      </c>
      <c r="B14" s="91">
        <f>B15-B13-B12</f>
        <v>56979325</v>
      </c>
      <c r="C14" s="92">
        <f>B14/B15</f>
        <v>0.64488580372227788</v>
      </c>
    </row>
    <row r="15" spans="1:3" x14ac:dyDescent="0.25">
      <c r="A15" s="75" t="s">
        <v>16</v>
      </c>
      <c r="B15" s="83">
        <v>88355682</v>
      </c>
      <c r="C15" s="82">
        <f>SUM(C12:C14)</f>
        <v>1</v>
      </c>
    </row>
    <row r="16" spans="1:3" x14ac:dyDescent="0.25">
      <c r="A16" s="93" t="s">
        <v>56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1E3AC-887E-44FE-A8FE-BBDE04A173B7}">
  <dimension ref="A1:C16"/>
  <sheetViews>
    <sheetView workbookViewId="0">
      <selection activeCell="A12" sqref="A12"/>
    </sheetView>
  </sheetViews>
  <sheetFormatPr defaultRowHeight="15" x14ac:dyDescent="0.25"/>
  <cols>
    <col min="1" max="1" width="25.140625" bestFit="1" customWidth="1"/>
    <col min="2" max="2" width="10.140625" bestFit="1" customWidth="1"/>
    <col min="3" max="3" width="18.7109375" bestFit="1" customWidth="1"/>
  </cols>
  <sheetData>
    <row r="1" spans="1:3" x14ac:dyDescent="0.25">
      <c r="A1" s="75" t="s">
        <v>66</v>
      </c>
      <c r="B1" s="75" t="s">
        <v>1</v>
      </c>
      <c r="C1" s="81" t="s">
        <v>2</v>
      </c>
    </row>
    <row r="2" spans="1:3" x14ac:dyDescent="0.25">
      <c r="A2" s="95" t="s">
        <v>5</v>
      </c>
      <c r="B2" s="105">
        <v>8828195</v>
      </c>
      <c r="C2" s="89">
        <f>B2/B15</f>
        <v>9.9916550924251821E-2</v>
      </c>
    </row>
    <row r="3" spans="1:3" x14ac:dyDescent="0.25">
      <c r="A3" s="95" t="s">
        <v>3</v>
      </c>
      <c r="B3" s="106">
        <v>4969706</v>
      </c>
      <c r="C3" s="89">
        <f>B3/B15</f>
        <v>5.6246592041471651E-2</v>
      </c>
    </row>
    <row r="4" spans="1:3" x14ac:dyDescent="0.25">
      <c r="A4" s="95" t="s">
        <v>61</v>
      </c>
      <c r="B4" s="106">
        <v>2518313</v>
      </c>
      <c r="C4" s="89">
        <f>B4/B15</f>
        <v>2.8501992661886758E-2</v>
      </c>
    </row>
    <row r="5" spans="1:3" x14ac:dyDescent="0.25">
      <c r="A5" s="95" t="s">
        <v>53</v>
      </c>
      <c r="B5" s="106">
        <v>2332788</v>
      </c>
      <c r="C5" s="89">
        <f>B5/B15</f>
        <v>2.6402240888141183E-2</v>
      </c>
    </row>
    <row r="6" spans="1:3" x14ac:dyDescent="0.25">
      <c r="A6" s="95" t="s">
        <v>23</v>
      </c>
      <c r="B6" s="106">
        <v>2233056</v>
      </c>
      <c r="C6" s="89">
        <f>B6/B15</f>
        <v>2.5273484958216949E-2</v>
      </c>
    </row>
    <row r="7" spans="1:3" x14ac:dyDescent="0.25">
      <c r="A7" s="95" t="s">
        <v>7</v>
      </c>
      <c r="B7" s="106">
        <v>2174938</v>
      </c>
      <c r="C7" s="89">
        <f>B7/B15</f>
        <v>2.4615711754678096E-2</v>
      </c>
    </row>
    <row r="8" spans="1:3" x14ac:dyDescent="0.25">
      <c r="A8" s="95" t="s">
        <v>12</v>
      </c>
      <c r="B8" s="106">
        <v>2069308</v>
      </c>
      <c r="C8" s="89">
        <f>B8/B15</f>
        <v>2.342020290217442E-2</v>
      </c>
    </row>
    <row r="9" spans="1:3" x14ac:dyDescent="0.25">
      <c r="A9" s="95" t="s">
        <v>62</v>
      </c>
      <c r="B9" s="106">
        <v>1879034</v>
      </c>
      <c r="C9" s="89">
        <f>B9/B15</f>
        <v>2.1266702462893104E-2</v>
      </c>
    </row>
    <row r="10" spans="1:3" x14ac:dyDescent="0.25">
      <c r="A10" s="95" t="s">
        <v>65</v>
      </c>
      <c r="B10" s="106">
        <v>1570271</v>
      </c>
      <c r="C10" s="89">
        <f>B10/B15</f>
        <v>1.7772156407552826E-2</v>
      </c>
    </row>
    <row r="11" spans="1:3" x14ac:dyDescent="0.25">
      <c r="A11" s="95" t="s">
        <v>8</v>
      </c>
      <c r="B11" s="90">
        <v>1490200</v>
      </c>
      <c r="C11" s="92">
        <f>B11/B15</f>
        <v>1.6865921537451322E-2</v>
      </c>
    </row>
    <row r="12" spans="1:3" x14ac:dyDescent="0.25">
      <c r="A12" s="78" t="s">
        <v>13</v>
      </c>
      <c r="B12" s="79">
        <f>SUM(B2:B11)</f>
        <v>30065809</v>
      </c>
      <c r="C12" s="84">
        <f>B12/B15</f>
        <v>0.34028155653871811</v>
      </c>
    </row>
    <row r="13" spans="1:3" x14ac:dyDescent="0.25">
      <c r="A13" s="87" t="s">
        <v>14</v>
      </c>
      <c r="B13" s="27">
        <v>906871</v>
      </c>
      <c r="C13" s="89">
        <f>B13/B15</f>
        <v>1.0263867353771317E-2</v>
      </c>
    </row>
    <row r="14" spans="1:3" x14ac:dyDescent="0.25">
      <c r="A14" s="90" t="s">
        <v>15</v>
      </c>
      <c r="B14" s="91">
        <f>B15-B13-B12</f>
        <v>57383002</v>
      </c>
      <c r="C14" s="92">
        <f>B14/B15</f>
        <v>0.64945457610751056</v>
      </c>
    </row>
    <row r="15" spans="1:3" x14ac:dyDescent="0.25">
      <c r="A15" s="75" t="s">
        <v>16</v>
      </c>
      <c r="B15" s="83">
        <v>88355682</v>
      </c>
      <c r="C15" s="82">
        <f>SUM(C12:C14)</f>
        <v>1</v>
      </c>
    </row>
    <row r="16" spans="1:3" x14ac:dyDescent="0.25">
      <c r="A16" s="93" t="s">
        <v>56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12B07-EE33-4D9C-9386-97A12840F5F6}">
  <dimension ref="A1:G16"/>
  <sheetViews>
    <sheetView zoomScale="130" zoomScaleNormal="130" workbookViewId="0">
      <selection activeCell="A16" sqref="A16"/>
    </sheetView>
  </sheetViews>
  <sheetFormatPr defaultRowHeight="15" x14ac:dyDescent="0.25"/>
  <cols>
    <col min="1" max="1" width="25.28515625" bestFit="1" customWidth="1"/>
    <col min="2" max="2" width="10.140625" bestFit="1" customWidth="1"/>
    <col min="3" max="3" width="18.85546875" bestFit="1" customWidth="1"/>
  </cols>
  <sheetData>
    <row r="1" spans="1:7" x14ac:dyDescent="0.25">
      <c r="A1" s="75" t="s">
        <v>64</v>
      </c>
      <c r="B1" s="75" t="s">
        <v>1</v>
      </c>
      <c r="C1" s="81" t="s">
        <v>2</v>
      </c>
    </row>
    <row r="2" spans="1:7" x14ac:dyDescent="0.25">
      <c r="A2" s="95" t="s">
        <v>5</v>
      </c>
      <c r="B2" s="105">
        <v>8899493</v>
      </c>
      <c r="C2" s="89">
        <f>B2/B15</f>
        <v>0.1007234939344365</v>
      </c>
    </row>
    <row r="3" spans="1:7" x14ac:dyDescent="0.25">
      <c r="A3" s="95" t="s">
        <v>3</v>
      </c>
      <c r="B3" s="106">
        <v>4969706</v>
      </c>
      <c r="C3" s="89">
        <f>B3/B15</f>
        <v>5.6246592041471651E-2</v>
      </c>
    </row>
    <row r="4" spans="1:7" x14ac:dyDescent="0.25">
      <c r="A4" s="95" t="s">
        <v>23</v>
      </c>
      <c r="B4" s="106">
        <v>2657351</v>
      </c>
      <c r="C4" s="89">
        <f>B4/B15</f>
        <v>3.0075609625196488E-2</v>
      </c>
      <c r="G4" s="95"/>
    </row>
    <row r="5" spans="1:7" x14ac:dyDescent="0.25">
      <c r="A5" s="95" t="s">
        <v>61</v>
      </c>
      <c r="B5" s="106">
        <v>2518313</v>
      </c>
      <c r="C5" s="89">
        <f>B5/B15</f>
        <v>2.8501992661886758E-2</v>
      </c>
    </row>
    <row r="6" spans="1:7" x14ac:dyDescent="0.25">
      <c r="A6" s="95" t="s">
        <v>7</v>
      </c>
      <c r="B6" s="106">
        <v>2190289</v>
      </c>
      <c r="C6" s="89">
        <f>B6/B15</f>
        <v>2.4789452703222865E-2</v>
      </c>
    </row>
    <row r="7" spans="1:7" x14ac:dyDescent="0.25">
      <c r="A7" s="95" t="s">
        <v>53</v>
      </c>
      <c r="B7" s="106">
        <v>2033088</v>
      </c>
      <c r="C7" s="89">
        <f>B7/B15</f>
        <v>2.3010268881179595E-2</v>
      </c>
    </row>
    <row r="8" spans="1:7" x14ac:dyDescent="0.25">
      <c r="A8" s="95" t="s">
        <v>4</v>
      </c>
      <c r="B8" s="106">
        <v>1731566</v>
      </c>
      <c r="C8" s="89">
        <f>B8/B15</f>
        <v>1.9597675676364539E-2</v>
      </c>
    </row>
    <row r="9" spans="1:7" x14ac:dyDescent="0.25">
      <c r="A9" s="95" t="s">
        <v>12</v>
      </c>
      <c r="B9" s="106">
        <v>1677117</v>
      </c>
      <c r="C9" s="89">
        <f>B9/B15</f>
        <v>1.8981427815813814E-2</v>
      </c>
    </row>
    <row r="10" spans="1:7" x14ac:dyDescent="0.25">
      <c r="A10" s="95" t="s">
        <v>8</v>
      </c>
      <c r="B10" s="106">
        <v>1661892</v>
      </c>
      <c r="C10" s="89">
        <f>B10/B15</f>
        <v>1.8809112921566267E-2</v>
      </c>
    </row>
    <row r="11" spans="1:7" x14ac:dyDescent="0.25">
      <c r="A11" s="95" t="s">
        <v>62</v>
      </c>
      <c r="B11" s="90">
        <v>1598165</v>
      </c>
      <c r="C11" s="92">
        <f>B11/B15</f>
        <v>1.8087857666018583E-2</v>
      </c>
    </row>
    <row r="12" spans="1:7" x14ac:dyDescent="0.25">
      <c r="A12" s="78" t="s">
        <v>13</v>
      </c>
      <c r="B12" s="79">
        <f>SUM(B2:B11)</f>
        <v>29936980</v>
      </c>
      <c r="C12" s="84">
        <f>B12/B15</f>
        <v>0.33882348392715705</v>
      </c>
    </row>
    <row r="13" spans="1:7" x14ac:dyDescent="0.25">
      <c r="A13" s="87" t="s">
        <v>14</v>
      </c>
      <c r="B13" s="27">
        <v>887000</v>
      </c>
      <c r="C13" s="89">
        <f>B13/B15</f>
        <v>1.0038969536786553E-2</v>
      </c>
    </row>
    <row r="14" spans="1:7" x14ac:dyDescent="0.25">
      <c r="A14" s="90" t="s">
        <v>15</v>
      </c>
      <c r="B14" s="91">
        <f>B15-B13-B12</f>
        <v>57531702</v>
      </c>
      <c r="C14" s="92">
        <f>B14/B15</f>
        <v>0.65113754653605638</v>
      </c>
    </row>
    <row r="15" spans="1:7" x14ac:dyDescent="0.25">
      <c r="A15" s="75" t="s">
        <v>16</v>
      </c>
      <c r="B15" s="83">
        <v>88355682</v>
      </c>
      <c r="C15" s="82">
        <f>SUM(C12:C14)</f>
        <v>1</v>
      </c>
    </row>
    <row r="16" spans="1:7" x14ac:dyDescent="0.25">
      <c r="A16" s="93" t="s">
        <v>56</v>
      </c>
      <c r="B16" s="94"/>
      <c r="C16" s="94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5A9A6-38DF-4DCE-99A9-F60AC37216FE}">
  <dimension ref="A1:C16"/>
  <sheetViews>
    <sheetView workbookViewId="0">
      <selection sqref="A1:C16"/>
    </sheetView>
  </sheetViews>
  <sheetFormatPr defaultRowHeight="15" x14ac:dyDescent="0.25"/>
  <cols>
    <col min="1" max="1" width="35.28515625" bestFit="1" customWidth="1"/>
    <col min="2" max="2" width="10.140625" bestFit="1" customWidth="1"/>
    <col min="3" max="3" width="18.85546875" bestFit="1" customWidth="1"/>
  </cols>
  <sheetData>
    <row r="1" spans="1:3" x14ac:dyDescent="0.25">
      <c r="A1" s="75" t="s">
        <v>63</v>
      </c>
      <c r="B1" s="75" t="s">
        <v>1</v>
      </c>
      <c r="C1" s="81" t="s">
        <v>2</v>
      </c>
    </row>
    <row r="2" spans="1:3" x14ac:dyDescent="0.25">
      <c r="A2" s="95" t="s">
        <v>5</v>
      </c>
      <c r="B2" s="96">
        <v>6599358</v>
      </c>
      <c r="C2" s="97">
        <v>6.5117430704682927E-2</v>
      </c>
    </row>
    <row r="3" spans="1:3" x14ac:dyDescent="0.25">
      <c r="A3" s="95" t="s">
        <v>3</v>
      </c>
      <c r="B3" s="96">
        <v>4969706</v>
      </c>
      <c r="C3" s="98">
        <v>5.8797723953961448E-2</v>
      </c>
    </row>
    <row r="4" spans="1:3" x14ac:dyDescent="0.25">
      <c r="A4" s="95" t="s">
        <v>4</v>
      </c>
      <c r="B4" s="96">
        <v>3160113</v>
      </c>
      <c r="C4" s="98">
        <v>3.9019573183759704E-2</v>
      </c>
    </row>
    <row r="5" spans="1:3" x14ac:dyDescent="0.25">
      <c r="A5" s="95" t="s">
        <v>23</v>
      </c>
      <c r="B5" s="96">
        <v>2715725</v>
      </c>
      <c r="C5" s="98">
        <v>3.6175737967819657E-2</v>
      </c>
    </row>
    <row r="6" spans="1:3" x14ac:dyDescent="0.25">
      <c r="A6" s="95" t="s">
        <v>61</v>
      </c>
      <c r="B6" s="96">
        <v>2518313</v>
      </c>
      <c r="C6" s="98">
        <v>3.3766441868447121E-2</v>
      </c>
    </row>
    <row r="7" spans="1:3" x14ac:dyDescent="0.25">
      <c r="A7" s="95" t="s">
        <v>7</v>
      </c>
      <c r="B7" s="96">
        <v>2024532</v>
      </c>
      <c r="C7" s="98">
        <v>2.7654101521167592E-2</v>
      </c>
    </row>
    <row r="8" spans="1:3" x14ac:dyDescent="0.25">
      <c r="A8" s="95" t="s">
        <v>53</v>
      </c>
      <c r="B8" s="96">
        <v>1728955</v>
      </c>
      <c r="C8" s="98">
        <v>2.0866105702177704E-2</v>
      </c>
    </row>
    <row r="9" spans="1:3" x14ac:dyDescent="0.25">
      <c r="A9" s="95" t="s">
        <v>12</v>
      </c>
      <c r="B9" s="96">
        <v>1677117</v>
      </c>
      <c r="C9" s="98">
        <v>2.0237543975949391E-2</v>
      </c>
    </row>
    <row r="10" spans="1:3" x14ac:dyDescent="0.25">
      <c r="A10" s="95" t="s">
        <v>8</v>
      </c>
      <c r="B10" s="96">
        <v>1656866</v>
      </c>
      <c r="C10" s="98">
        <v>2.0064402875640753E-2</v>
      </c>
    </row>
    <row r="11" spans="1:3" x14ac:dyDescent="0.25">
      <c r="A11" s="95" t="s">
        <v>62</v>
      </c>
      <c r="B11" s="99">
        <v>1598165</v>
      </c>
      <c r="C11" s="100">
        <v>1.8442616967180445E-2</v>
      </c>
    </row>
    <row r="12" spans="1:3" x14ac:dyDescent="0.25">
      <c r="A12" s="78" t="s">
        <v>13</v>
      </c>
      <c r="B12" s="79">
        <f>SUM(B2:B11)</f>
        <v>28648850</v>
      </c>
      <c r="C12" s="84">
        <f>B12/B15</f>
        <v>0.32424456867414592</v>
      </c>
    </row>
    <row r="13" spans="1:3" x14ac:dyDescent="0.25">
      <c r="A13" s="87" t="s">
        <v>14</v>
      </c>
      <c r="B13" s="27">
        <v>887000</v>
      </c>
      <c r="C13" s="89">
        <f>B13/B15</f>
        <v>1.0038969536786553E-2</v>
      </c>
    </row>
    <row r="14" spans="1:3" x14ac:dyDescent="0.25">
      <c r="A14" s="90" t="s">
        <v>15</v>
      </c>
      <c r="B14" s="91">
        <f>B15-B13-B12</f>
        <v>58819832</v>
      </c>
      <c r="C14" s="92">
        <f>B14/B15</f>
        <v>0.66571646178906752</v>
      </c>
    </row>
    <row r="15" spans="1:3" x14ac:dyDescent="0.25">
      <c r="A15" s="75" t="s">
        <v>16</v>
      </c>
      <c r="B15" s="83">
        <v>88355682</v>
      </c>
      <c r="C15" s="82">
        <f>SUM(C12:C14)</f>
        <v>1</v>
      </c>
    </row>
    <row r="16" spans="1:3" x14ac:dyDescent="0.25">
      <c r="A16" s="93" t="s">
        <v>56</v>
      </c>
      <c r="B16" s="94"/>
      <c r="C16" s="94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workbookViewId="0">
      <selection activeCell="C28" sqref="C28"/>
    </sheetView>
  </sheetViews>
  <sheetFormatPr defaultRowHeight="15" x14ac:dyDescent="0.25"/>
  <cols>
    <col min="1" max="1" width="33.28515625" bestFit="1" customWidth="1"/>
    <col min="2" max="2" width="12.42578125" bestFit="1" customWidth="1"/>
    <col min="3" max="3" width="18.85546875" bestFit="1" customWidth="1"/>
  </cols>
  <sheetData>
    <row r="1" spans="1:7" x14ac:dyDescent="0.25">
      <c r="A1" s="75" t="s">
        <v>57</v>
      </c>
      <c r="B1" s="75" t="s">
        <v>1</v>
      </c>
      <c r="C1" s="81" t="s">
        <v>2</v>
      </c>
    </row>
    <row r="2" spans="1:7" x14ac:dyDescent="0.25">
      <c r="A2" s="95" t="s">
        <v>3</v>
      </c>
      <c r="B2" s="96">
        <v>5753495</v>
      </c>
      <c r="C2" s="97">
        <v>6.5117430704682927E-2</v>
      </c>
    </row>
    <row r="3" spans="1:7" x14ac:dyDescent="0.25">
      <c r="A3" s="95" t="s">
        <v>4</v>
      </c>
      <c r="B3" s="96">
        <v>5195113</v>
      </c>
      <c r="C3" s="98">
        <v>5.8797723953961448E-2</v>
      </c>
    </row>
    <row r="4" spans="1:7" x14ac:dyDescent="0.25">
      <c r="A4" s="95" t="s">
        <v>23</v>
      </c>
      <c r="B4" s="96">
        <v>3447601</v>
      </c>
      <c r="C4" s="98">
        <v>3.9019573183759704E-2</v>
      </c>
    </row>
    <row r="5" spans="1:7" x14ac:dyDescent="0.25">
      <c r="A5" s="95" t="s">
        <v>5</v>
      </c>
      <c r="B5" s="96">
        <v>3196332</v>
      </c>
      <c r="C5" s="98">
        <v>3.6175737967819657E-2</v>
      </c>
    </row>
    <row r="6" spans="1:7" x14ac:dyDescent="0.25">
      <c r="A6" s="95" t="s">
        <v>7</v>
      </c>
      <c r="B6" s="96">
        <v>2983457</v>
      </c>
      <c r="C6" s="98">
        <v>3.3766441868447121E-2</v>
      </c>
    </row>
    <row r="7" spans="1:7" x14ac:dyDescent="0.25">
      <c r="A7" s="95" t="s">
        <v>12</v>
      </c>
      <c r="B7" s="96">
        <v>2443397</v>
      </c>
      <c r="C7" s="98">
        <v>2.7654101521167592E-2</v>
      </c>
    </row>
    <row r="8" spans="1:7" x14ac:dyDescent="0.25">
      <c r="A8" s="95" t="s">
        <v>58</v>
      </c>
      <c r="B8" s="96">
        <v>1843639</v>
      </c>
      <c r="C8" s="98">
        <v>2.0866105702177704E-2</v>
      </c>
    </row>
    <row r="9" spans="1:7" x14ac:dyDescent="0.25">
      <c r="A9" s="95" t="s">
        <v>21</v>
      </c>
      <c r="B9" s="96">
        <v>1788102</v>
      </c>
      <c r="C9" s="98">
        <v>2.0237543975949391E-2</v>
      </c>
    </row>
    <row r="10" spans="1:7" x14ac:dyDescent="0.25">
      <c r="A10" s="95" t="s">
        <v>53</v>
      </c>
      <c r="B10" s="96">
        <v>1772804</v>
      </c>
      <c r="C10" s="98">
        <v>2.0064402875640753E-2</v>
      </c>
    </row>
    <row r="11" spans="1:7" x14ac:dyDescent="0.25">
      <c r="A11" s="95" t="s">
        <v>54</v>
      </c>
      <c r="B11" s="99">
        <v>1629510</v>
      </c>
      <c r="C11" s="100">
        <v>1.8442616967180445E-2</v>
      </c>
    </row>
    <row r="12" spans="1:7" x14ac:dyDescent="0.25">
      <c r="A12" s="78" t="s">
        <v>13</v>
      </c>
      <c r="B12" s="79">
        <f>SUM(B2:B11)</f>
        <v>30053450</v>
      </c>
      <c r="C12" s="84">
        <f>SUM(C2:C11)</f>
        <v>0.34014167872078682</v>
      </c>
    </row>
    <row r="13" spans="1:7" x14ac:dyDescent="0.25">
      <c r="A13" s="87" t="s">
        <v>14</v>
      </c>
      <c r="B13" s="88">
        <v>2137316</v>
      </c>
      <c r="C13" s="89">
        <f>B13/B15</f>
        <v>2.4189910050153876E-2</v>
      </c>
      <c r="G13" s="17"/>
    </row>
    <row r="14" spans="1:7" x14ac:dyDescent="0.25">
      <c r="A14" s="90" t="s">
        <v>15</v>
      </c>
      <c r="B14" s="91">
        <f>B15-B13-B12</f>
        <v>56164916</v>
      </c>
      <c r="C14" s="92">
        <f>B14/B15</f>
        <v>0.63566841122905937</v>
      </c>
    </row>
    <row r="15" spans="1:7" x14ac:dyDescent="0.25">
      <c r="A15" s="75" t="s">
        <v>16</v>
      </c>
      <c r="B15" s="83">
        <v>88355682</v>
      </c>
      <c r="C15" s="82">
        <f>SUM(C12:C14)</f>
        <v>1</v>
      </c>
    </row>
    <row r="16" spans="1:7" x14ac:dyDescent="0.25">
      <c r="A16" s="93" t="s">
        <v>56</v>
      </c>
      <c r="B16" s="94"/>
      <c r="C16" s="94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CD16A-0141-4DF1-B44A-0906DF22150C}">
  <dimension ref="A1:C16"/>
  <sheetViews>
    <sheetView workbookViewId="0">
      <selection activeCell="J14" sqref="J14"/>
    </sheetView>
  </sheetViews>
  <sheetFormatPr defaultRowHeight="15" x14ac:dyDescent="0.25"/>
  <cols>
    <col min="1" max="1" width="31.85546875" bestFit="1" customWidth="1"/>
    <col min="2" max="2" width="10.140625" bestFit="1" customWidth="1"/>
    <col min="3" max="3" width="18.85546875" bestFit="1" customWidth="1"/>
  </cols>
  <sheetData>
    <row r="1" spans="1:3" x14ac:dyDescent="0.25">
      <c r="A1" s="75" t="s">
        <v>60</v>
      </c>
      <c r="B1" s="86" t="s">
        <v>1</v>
      </c>
      <c r="C1" s="81" t="s">
        <v>2</v>
      </c>
    </row>
    <row r="2" spans="1:3" x14ac:dyDescent="0.25">
      <c r="A2" s="101" t="s">
        <v>4</v>
      </c>
      <c r="B2" s="27">
        <v>6898638</v>
      </c>
      <c r="C2" s="67">
        <v>7.8078034641846802E-2</v>
      </c>
    </row>
    <row r="3" spans="1:3" x14ac:dyDescent="0.25">
      <c r="A3" s="102" t="s">
        <v>3</v>
      </c>
      <c r="B3" s="27">
        <v>5753495</v>
      </c>
      <c r="C3" s="69">
        <v>6.5117430704682927E-2</v>
      </c>
    </row>
    <row r="4" spans="1:3" x14ac:dyDescent="0.25">
      <c r="A4" s="102" t="s">
        <v>7</v>
      </c>
      <c r="B4" s="27">
        <v>3289876</v>
      </c>
      <c r="C4" s="69">
        <v>3.723445878670259E-2</v>
      </c>
    </row>
    <row r="5" spans="1:3" x14ac:dyDescent="0.25">
      <c r="A5" s="102" t="s">
        <v>12</v>
      </c>
      <c r="B5" s="27">
        <v>2443397</v>
      </c>
      <c r="C5" s="69">
        <v>2.7654101521167592E-2</v>
      </c>
    </row>
    <row r="6" spans="1:3" x14ac:dyDescent="0.25">
      <c r="A6" s="102" t="s">
        <v>53</v>
      </c>
      <c r="B6" s="27">
        <v>2255009</v>
      </c>
      <c r="C6" s="69">
        <v>2.5521946624779603E-2</v>
      </c>
    </row>
    <row r="7" spans="1:3" x14ac:dyDescent="0.25">
      <c r="A7" s="103" t="s">
        <v>58</v>
      </c>
      <c r="B7" s="104">
        <v>2179526</v>
      </c>
      <c r="C7" s="85">
        <v>2.5000000000000001E-2</v>
      </c>
    </row>
    <row r="8" spans="1:3" x14ac:dyDescent="0.25">
      <c r="A8" s="102" t="s">
        <v>59</v>
      </c>
      <c r="B8" s="27">
        <v>2145791</v>
      </c>
      <c r="C8" s="69">
        <v>2.4285829178478865E-2</v>
      </c>
    </row>
    <row r="9" spans="1:3" x14ac:dyDescent="0.25">
      <c r="A9" s="102" t="s">
        <v>23</v>
      </c>
      <c r="B9" s="27">
        <v>2054044</v>
      </c>
      <c r="C9" s="69">
        <v>2.3247446610168206E-2</v>
      </c>
    </row>
    <row r="10" spans="1:3" x14ac:dyDescent="0.25">
      <c r="A10" s="102" t="s">
        <v>54</v>
      </c>
      <c r="B10" s="27">
        <v>1943606</v>
      </c>
      <c r="C10" s="69">
        <v>2.1997521336545169E-2</v>
      </c>
    </row>
    <row r="11" spans="1:3" x14ac:dyDescent="0.25">
      <c r="A11" s="102" t="s">
        <v>21</v>
      </c>
      <c r="B11" s="30">
        <v>1816892</v>
      </c>
      <c r="C11" s="69">
        <v>2.0563386064973162E-2</v>
      </c>
    </row>
    <row r="12" spans="1:3" x14ac:dyDescent="0.25">
      <c r="A12" s="79" t="s">
        <v>13</v>
      </c>
      <c r="B12" s="79">
        <f>SUM(B2:B11)</f>
        <v>30780274</v>
      </c>
      <c r="C12" s="80">
        <f>SUM(C2:C11)</f>
        <v>0.34870015546934491</v>
      </c>
    </row>
    <row r="13" spans="1:3" x14ac:dyDescent="0.25">
      <c r="A13" s="27" t="s">
        <v>14</v>
      </c>
      <c r="B13" s="27">
        <v>2134116</v>
      </c>
      <c r="C13" s="69">
        <f>B13/B15</f>
        <v>2.4153692798160962E-2</v>
      </c>
    </row>
    <row r="14" spans="1:3" x14ac:dyDescent="0.25">
      <c r="A14" s="30" t="s">
        <v>15</v>
      </c>
      <c r="B14" s="30">
        <f>B15-B13-B12</f>
        <v>55441292</v>
      </c>
      <c r="C14" s="73">
        <f>C15-C13-C12</f>
        <v>0.62714615173249411</v>
      </c>
    </row>
    <row r="15" spans="1:3" x14ac:dyDescent="0.25">
      <c r="A15" s="76" t="s">
        <v>16</v>
      </c>
      <c r="B15" s="76">
        <v>88355682</v>
      </c>
      <c r="C15" s="77">
        <v>1</v>
      </c>
    </row>
    <row r="16" spans="1:3" x14ac:dyDescent="0.25">
      <c r="A16" s="74" t="s">
        <v>56</v>
      </c>
      <c r="B16" s="24"/>
      <c r="C16" s="24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F10" sqref="F10"/>
    </sheetView>
  </sheetViews>
  <sheetFormatPr defaultRowHeight="15" x14ac:dyDescent="0.25"/>
  <cols>
    <col min="1" max="1" width="28.140625" bestFit="1" customWidth="1"/>
    <col min="2" max="2" width="11.28515625" bestFit="1" customWidth="1"/>
    <col min="3" max="3" width="21" bestFit="1" customWidth="1"/>
  </cols>
  <sheetData>
    <row r="1" spans="1:3" x14ac:dyDescent="0.25">
      <c r="A1" s="75" t="s">
        <v>55</v>
      </c>
      <c r="B1" s="75" t="s">
        <v>1</v>
      </c>
      <c r="C1" s="81" t="s">
        <v>2</v>
      </c>
    </row>
    <row r="2" spans="1:3" x14ac:dyDescent="0.25">
      <c r="A2" s="66" t="s">
        <v>3</v>
      </c>
      <c r="B2" s="66">
        <v>5753495</v>
      </c>
      <c r="C2" s="67">
        <v>6.5000000000000002E-2</v>
      </c>
    </row>
    <row r="3" spans="1:3" x14ac:dyDescent="0.25">
      <c r="A3" s="68" t="s">
        <v>4</v>
      </c>
      <c r="B3" s="68">
        <v>4409453</v>
      </c>
      <c r="C3" s="69">
        <v>0.05</v>
      </c>
    </row>
    <row r="4" spans="1:3" x14ac:dyDescent="0.25">
      <c r="A4" s="68" t="s">
        <v>8</v>
      </c>
      <c r="B4" s="68">
        <v>3762256</v>
      </c>
      <c r="C4" s="69">
        <v>4.2999999999999997E-2</v>
      </c>
    </row>
    <row r="5" spans="1:3" x14ac:dyDescent="0.25">
      <c r="A5" s="68" t="s">
        <v>7</v>
      </c>
      <c r="B5" s="68">
        <v>3578680</v>
      </c>
      <c r="C5" s="69">
        <v>4.1000000000000002E-2</v>
      </c>
    </row>
    <row r="6" spans="1:3" x14ac:dyDescent="0.25">
      <c r="A6" s="68" t="s">
        <v>53</v>
      </c>
      <c r="B6" s="68">
        <v>2559298</v>
      </c>
      <c r="C6" s="69">
        <v>2.9000000000000001E-2</v>
      </c>
    </row>
    <row r="7" spans="1:3" x14ac:dyDescent="0.25">
      <c r="A7" s="68" t="s">
        <v>11</v>
      </c>
      <c r="B7" s="68">
        <v>2480477</v>
      </c>
      <c r="C7" s="69">
        <v>2.8000000000000001E-2</v>
      </c>
    </row>
    <row r="8" spans="1:3" x14ac:dyDescent="0.25">
      <c r="A8" s="68" t="s">
        <v>12</v>
      </c>
      <c r="B8" s="68">
        <v>2443397</v>
      </c>
      <c r="C8" s="69">
        <v>2.8000000000000001E-2</v>
      </c>
    </row>
    <row r="9" spans="1:3" x14ac:dyDescent="0.25">
      <c r="A9" s="68" t="s">
        <v>54</v>
      </c>
      <c r="B9" s="68">
        <v>2141857</v>
      </c>
      <c r="C9" s="69">
        <v>2.4E-2</v>
      </c>
    </row>
    <row r="10" spans="1:3" x14ac:dyDescent="0.25">
      <c r="A10" s="68" t="s">
        <v>21</v>
      </c>
      <c r="B10" s="68">
        <v>2117951</v>
      </c>
      <c r="C10" s="69">
        <v>2.4E-2</v>
      </c>
    </row>
    <row r="11" spans="1:3" x14ac:dyDescent="0.25">
      <c r="A11" s="68" t="s">
        <v>5</v>
      </c>
      <c r="B11" s="70">
        <v>1582266</v>
      </c>
      <c r="C11" s="69">
        <v>1.7999999999999999E-2</v>
      </c>
    </row>
    <row r="12" spans="1:3" x14ac:dyDescent="0.25">
      <c r="A12" s="78" t="s">
        <v>13</v>
      </c>
      <c r="B12" s="79">
        <v>30829130</v>
      </c>
      <c r="C12" s="80">
        <v>0.34899999999999998</v>
      </c>
    </row>
    <row r="13" spans="1:3" x14ac:dyDescent="0.25">
      <c r="A13" s="71" t="s">
        <v>14</v>
      </c>
      <c r="B13" s="27">
        <v>2132116</v>
      </c>
      <c r="C13" s="69">
        <v>2.4E-2</v>
      </c>
    </row>
    <row r="14" spans="1:3" x14ac:dyDescent="0.25">
      <c r="A14" s="72" t="s">
        <v>15</v>
      </c>
      <c r="B14" s="30">
        <v>55394436</v>
      </c>
      <c r="C14" s="73">
        <v>0.627</v>
      </c>
    </row>
    <row r="15" spans="1:3" x14ac:dyDescent="0.25">
      <c r="A15" s="75" t="s">
        <v>16</v>
      </c>
      <c r="B15" s="76">
        <v>88355682</v>
      </c>
      <c r="C15" s="77">
        <v>1</v>
      </c>
    </row>
    <row r="16" spans="1:3" x14ac:dyDescent="0.25">
      <c r="A16" s="74" t="s">
        <v>56</v>
      </c>
      <c r="B16" s="24"/>
      <c r="C16" s="24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"/>
  <sheetViews>
    <sheetView workbookViewId="0">
      <selection activeCell="E11" sqref="E11"/>
    </sheetView>
  </sheetViews>
  <sheetFormatPr defaultRowHeight="15" x14ac:dyDescent="0.25"/>
  <cols>
    <col min="1" max="1" width="35" customWidth="1"/>
    <col min="2" max="2" width="10.140625" bestFit="1" customWidth="1"/>
    <col min="3" max="3" width="18.85546875" bestFit="1" customWidth="1"/>
  </cols>
  <sheetData>
    <row r="1" spans="1:3" x14ac:dyDescent="0.25">
      <c r="A1" s="37" t="s">
        <v>52</v>
      </c>
      <c r="B1" s="38" t="s">
        <v>1</v>
      </c>
      <c r="C1" s="4" t="s">
        <v>2</v>
      </c>
    </row>
    <row r="2" spans="1:3" x14ac:dyDescent="0.25">
      <c r="A2" s="60" t="s">
        <v>3</v>
      </c>
      <c r="B2" s="59">
        <v>5753495</v>
      </c>
      <c r="C2" s="61">
        <v>6.5117430704682927E-2</v>
      </c>
    </row>
    <row r="3" spans="1:3" x14ac:dyDescent="0.25">
      <c r="A3" s="60" t="s">
        <v>4</v>
      </c>
      <c r="B3" s="59">
        <v>4409453</v>
      </c>
      <c r="C3" s="61">
        <v>4.9905709516225569E-2</v>
      </c>
    </row>
    <row r="4" spans="1:3" x14ac:dyDescent="0.25">
      <c r="A4" s="60" t="s">
        <v>5</v>
      </c>
      <c r="B4" s="59">
        <v>4159384</v>
      </c>
      <c r="C4" s="61">
        <v>4.7075455769782865E-2</v>
      </c>
    </row>
    <row r="5" spans="1:3" x14ac:dyDescent="0.25">
      <c r="A5" s="60" t="s">
        <v>6</v>
      </c>
      <c r="B5" s="59">
        <v>3830722</v>
      </c>
      <c r="C5" s="61">
        <v>4.3355694996502887E-2</v>
      </c>
    </row>
    <row r="6" spans="1:3" x14ac:dyDescent="0.25">
      <c r="A6" s="60" t="s">
        <v>8</v>
      </c>
      <c r="B6" s="59">
        <v>3774304</v>
      </c>
      <c r="C6" s="61">
        <v>4.2717162208085267E-2</v>
      </c>
    </row>
    <row r="7" spans="1:3" x14ac:dyDescent="0.25">
      <c r="A7" s="60" t="s">
        <v>7</v>
      </c>
      <c r="B7" s="59">
        <v>3461998</v>
      </c>
      <c r="C7" s="61">
        <v>3.9182516864054079E-2</v>
      </c>
    </row>
    <row r="8" spans="1:3" x14ac:dyDescent="0.25">
      <c r="A8" s="60" t="s">
        <v>9</v>
      </c>
      <c r="B8" s="59">
        <v>2849297</v>
      </c>
      <c r="C8" s="61">
        <v>3.22480335786441E-2</v>
      </c>
    </row>
    <row r="9" spans="1:3" x14ac:dyDescent="0.25">
      <c r="A9" s="60" t="s">
        <v>22</v>
      </c>
      <c r="B9" s="59">
        <v>2647030</v>
      </c>
      <c r="C9" s="61">
        <v>2.9958797669628084E-2</v>
      </c>
    </row>
    <row r="10" spans="1:3" x14ac:dyDescent="0.25">
      <c r="A10" s="60" t="s">
        <v>20</v>
      </c>
      <c r="B10" s="59">
        <v>2480477</v>
      </c>
      <c r="C10" s="61">
        <v>2.8073768928635511E-2</v>
      </c>
    </row>
    <row r="11" spans="1:3" x14ac:dyDescent="0.25">
      <c r="A11" s="60" t="s">
        <v>12</v>
      </c>
      <c r="B11" s="59">
        <v>2443397</v>
      </c>
      <c r="C11" s="61">
        <v>2.7654101521167592E-2</v>
      </c>
    </row>
    <row r="12" spans="1:3" x14ac:dyDescent="0.25">
      <c r="A12" s="63" t="s">
        <v>13</v>
      </c>
      <c r="B12" s="64">
        <f>SUM(B2:B11)</f>
        <v>35809557</v>
      </c>
      <c r="C12" s="65">
        <f>B12/B15</f>
        <v>0.4052886717574089</v>
      </c>
    </row>
    <row r="13" spans="1:3" x14ac:dyDescent="0.25">
      <c r="A13" s="39" t="s">
        <v>14</v>
      </c>
      <c r="B13" s="40">
        <v>2086716</v>
      </c>
      <c r="C13" s="12">
        <f>B13/B15</f>
        <v>2.3617224753015885E-2</v>
      </c>
    </row>
    <row r="14" spans="1:3" x14ac:dyDescent="0.25">
      <c r="A14" s="41" t="s">
        <v>15</v>
      </c>
      <c r="B14" s="44">
        <f>B15-B12-B13</f>
        <v>50459409</v>
      </c>
      <c r="C14" s="16">
        <f>B14/B15</f>
        <v>0.57109410348957523</v>
      </c>
    </row>
    <row r="15" spans="1:3" x14ac:dyDescent="0.25">
      <c r="A15" s="45" t="s">
        <v>16</v>
      </c>
      <c r="B15" s="46">
        <v>88355682</v>
      </c>
      <c r="C15" s="16">
        <v>1</v>
      </c>
    </row>
    <row r="16" spans="1:3" x14ac:dyDescent="0.25">
      <c r="A16" s="62" t="s">
        <v>17</v>
      </c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zoomScaleNormal="100" workbookViewId="0">
      <selection activeCell="A15" sqref="A15"/>
    </sheetView>
  </sheetViews>
  <sheetFormatPr defaultRowHeight="15" x14ac:dyDescent="0.25"/>
  <cols>
    <col min="1" max="1" width="36.5703125" style="1"/>
    <col min="2" max="2" width="16.7109375"/>
    <col min="3" max="3" width="20.28515625"/>
    <col min="4" max="5" width="8.7109375"/>
    <col min="6" max="6" width="9.5703125"/>
    <col min="7" max="1025" width="8.7109375"/>
  </cols>
  <sheetData>
    <row r="1" spans="1:7" x14ac:dyDescent="0.25">
      <c r="A1" s="2" t="s">
        <v>0</v>
      </c>
      <c r="B1" s="3" t="s">
        <v>1</v>
      </c>
      <c r="C1" s="4" t="s">
        <v>2</v>
      </c>
    </row>
    <row r="2" spans="1:7" x14ac:dyDescent="0.25">
      <c r="A2" t="s">
        <v>3</v>
      </c>
      <c r="B2">
        <v>6154222</v>
      </c>
      <c r="C2" s="5">
        <v>6.9652815310734598E-2</v>
      </c>
    </row>
    <row r="3" spans="1:7" x14ac:dyDescent="0.25">
      <c r="A3" t="s">
        <v>4</v>
      </c>
      <c r="B3">
        <v>4289453</v>
      </c>
      <c r="C3" s="5">
        <v>4.8547562566491197E-2</v>
      </c>
    </row>
    <row r="4" spans="1:7" x14ac:dyDescent="0.25">
      <c r="A4" t="s">
        <v>5</v>
      </c>
      <c r="B4">
        <v>4159384</v>
      </c>
      <c r="C4" s="5">
        <v>4.7075455769782899E-2</v>
      </c>
    </row>
    <row r="5" spans="1:7" x14ac:dyDescent="0.25">
      <c r="A5" t="s">
        <v>6</v>
      </c>
      <c r="B5">
        <v>3830722</v>
      </c>
      <c r="C5" s="5">
        <v>4.3355694996502901E-2</v>
      </c>
    </row>
    <row r="6" spans="1:7" x14ac:dyDescent="0.25">
      <c r="A6" t="s">
        <v>7</v>
      </c>
      <c r="B6">
        <v>3786413</v>
      </c>
      <c r="C6" s="5">
        <v>4.2854210553204701E-2</v>
      </c>
    </row>
    <row r="7" spans="1:7" x14ac:dyDescent="0.25">
      <c r="A7" t="s">
        <v>8</v>
      </c>
      <c r="B7">
        <v>3638825</v>
      </c>
      <c r="C7" s="5">
        <v>4.1183825619726402E-2</v>
      </c>
    </row>
    <row r="8" spans="1:7" x14ac:dyDescent="0.25">
      <c r="A8" t="s">
        <v>9</v>
      </c>
      <c r="B8">
        <v>2849297</v>
      </c>
      <c r="C8" s="5">
        <v>3.22480335786441E-2</v>
      </c>
    </row>
    <row r="9" spans="1:7" x14ac:dyDescent="0.25">
      <c r="A9" t="s">
        <v>10</v>
      </c>
      <c r="B9">
        <v>2828557</v>
      </c>
      <c r="C9" s="5">
        <v>3.2013300514164997E-2</v>
      </c>
    </row>
    <row r="10" spans="1:7" x14ac:dyDescent="0.25">
      <c r="A10" t="s">
        <v>11</v>
      </c>
      <c r="B10">
        <v>2480477</v>
      </c>
      <c r="C10" s="5">
        <v>2.8073768928635501E-2</v>
      </c>
    </row>
    <row r="11" spans="1:7" x14ac:dyDescent="0.25">
      <c r="A11" t="s">
        <v>12</v>
      </c>
      <c r="B11">
        <v>2373668</v>
      </c>
      <c r="C11" s="5">
        <v>2.6864916282350701E-2</v>
      </c>
    </row>
    <row r="12" spans="1:7" s="9" customFormat="1" x14ac:dyDescent="0.25">
      <c r="A12" s="6" t="s">
        <v>13</v>
      </c>
      <c r="B12" s="7">
        <f>SUM(B2:B11)</f>
        <v>36391018</v>
      </c>
      <c r="C12" s="8">
        <f>B12/B15</f>
        <v>0.411869584120238</v>
      </c>
    </row>
    <row r="13" spans="1:7" x14ac:dyDescent="0.25">
      <c r="A13" s="10" t="s">
        <v>14</v>
      </c>
      <c r="B13" s="11">
        <v>2086716</v>
      </c>
      <c r="C13" s="12">
        <f>B13/B15</f>
        <v>2.3617224753015885E-2</v>
      </c>
      <c r="F13" s="13"/>
    </row>
    <row r="14" spans="1:7" x14ac:dyDescent="0.25">
      <c r="A14" s="14" t="s">
        <v>15</v>
      </c>
      <c r="B14" s="15">
        <f>B15-B12-B13</f>
        <v>49877948</v>
      </c>
      <c r="C14" s="16">
        <f>B14/B15</f>
        <v>0.56451319112674614</v>
      </c>
      <c r="F14" s="13"/>
      <c r="G14" s="17"/>
    </row>
    <row r="15" spans="1:7" x14ac:dyDescent="0.25">
      <c r="A15" s="18" t="s">
        <v>16</v>
      </c>
      <c r="B15" s="19">
        <v>88355682</v>
      </c>
      <c r="C15" s="16">
        <v>1</v>
      </c>
    </row>
    <row r="16" spans="1:7" x14ac:dyDescent="0.25">
      <c r="A16" s="20" t="s">
        <v>17</v>
      </c>
    </row>
  </sheetData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A2E9E-A9A5-453F-9D63-063111CD5D84}">
  <dimension ref="A1:C16"/>
  <sheetViews>
    <sheetView workbookViewId="0">
      <selection sqref="A1:C16"/>
    </sheetView>
  </sheetViews>
  <sheetFormatPr defaultRowHeight="15" x14ac:dyDescent="0.25"/>
  <cols>
    <col min="1" max="1" width="27" bestFit="1" customWidth="1"/>
    <col min="2" max="2" width="10.140625" bestFit="1" customWidth="1"/>
    <col min="3" max="3" width="18.85546875" bestFit="1" customWidth="1"/>
  </cols>
  <sheetData>
    <row r="1" spans="1:3" x14ac:dyDescent="0.25">
      <c r="A1" s="75" t="s">
        <v>81</v>
      </c>
      <c r="B1" s="75" t="s">
        <v>1</v>
      </c>
      <c r="C1" s="81" t="s">
        <v>2</v>
      </c>
    </row>
    <row r="2" spans="1:3" x14ac:dyDescent="0.25">
      <c r="A2" s="95" t="s">
        <v>77</v>
      </c>
      <c r="B2" s="107">
        <v>4690210</v>
      </c>
      <c r="C2" s="89">
        <f>B2/B15</f>
        <v>5.3083286709280336E-2</v>
      </c>
    </row>
    <row r="3" spans="1:3" x14ac:dyDescent="0.25">
      <c r="A3" s="95" t="s">
        <v>4</v>
      </c>
      <c r="B3" s="88">
        <v>3770620</v>
      </c>
      <c r="C3" s="89">
        <f>B3/B15</f>
        <v>4.2675467096728426E-2</v>
      </c>
    </row>
    <row r="4" spans="1:3" x14ac:dyDescent="0.25">
      <c r="A4" s="95" t="s">
        <v>3</v>
      </c>
      <c r="B4" s="88">
        <v>3432135</v>
      </c>
      <c r="C4" s="89">
        <f>B4/B15</f>
        <v>3.8844530677721437E-2</v>
      </c>
    </row>
    <row r="5" spans="1:3" x14ac:dyDescent="0.25">
      <c r="A5" s="106" t="s">
        <v>12</v>
      </c>
      <c r="B5" s="88">
        <v>3184206</v>
      </c>
      <c r="C5" s="89">
        <f>B5/B15</f>
        <v>3.6038497218549001E-2</v>
      </c>
    </row>
    <row r="6" spans="1:3" x14ac:dyDescent="0.25">
      <c r="A6" s="95" t="s">
        <v>53</v>
      </c>
      <c r="B6" s="88">
        <v>2200000</v>
      </c>
      <c r="C6" s="89">
        <f>B6/B15</f>
        <v>2.489936074513012E-2</v>
      </c>
    </row>
    <row r="7" spans="1:3" x14ac:dyDescent="0.25">
      <c r="A7" s="95" t="s">
        <v>71</v>
      </c>
      <c r="B7" s="88">
        <v>2155254</v>
      </c>
      <c r="C7" s="89">
        <f>B7/B15</f>
        <v>2.4392930383356669E-2</v>
      </c>
    </row>
    <row r="8" spans="1:3" x14ac:dyDescent="0.25">
      <c r="A8" s="95" t="s">
        <v>80</v>
      </c>
      <c r="B8" s="88">
        <v>2129830</v>
      </c>
      <c r="C8" s="89">
        <f>B8/B15</f>
        <v>2.4105184316272947E-2</v>
      </c>
    </row>
    <row r="9" spans="1:3" x14ac:dyDescent="0.25">
      <c r="A9" s="95" t="s">
        <v>62</v>
      </c>
      <c r="B9" s="88">
        <v>2080491</v>
      </c>
      <c r="C9" s="89">
        <f>B9/B15</f>
        <v>2.3546770879998413E-2</v>
      </c>
    </row>
    <row r="10" spans="1:3" x14ac:dyDescent="0.25">
      <c r="A10" s="95" t="s">
        <v>21</v>
      </c>
      <c r="B10" s="88">
        <v>1827778</v>
      </c>
      <c r="C10" s="89">
        <f>B10/B15</f>
        <v>2.0686592629096563E-2</v>
      </c>
    </row>
    <row r="11" spans="1:3" x14ac:dyDescent="0.25">
      <c r="A11" s="95" t="s">
        <v>54</v>
      </c>
      <c r="B11" s="91">
        <v>1814772</v>
      </c>
      <c r="C11" s="92">
        <f>B11/B15</f>
        <v>2.0539392135527853E-2</v>
      </c>
    </row>
    <row r="12" spans="1:3" x14ac:dyDescent="0.25">
      <c r="A12" s="78" t="s">
        <v>13</v>
      </c>
      <c r="B12" s="79">
        <f>SUM(B2:B11)</f>
        <v>27285296</v>
      </c>
      <c r="C12" s="84">
        <f>B12/B15</f>
        <v>0.30881201279166176</v>
      </c>
    </row>
    <row r="13" spans="1:3" x14ac:dyDescent="0.25">
      <c r="A13" s="87" t="s">
        <v>14</v>
      </c>
      <c r="B13" s="27">
        <v>704449</v>
      </c>
      <c r="C13" s="89">
        <f>B13/B15</f>
        <v>7.9728771716118946E-3</v>
      </c>
    </row>
    <row r="14" spans="1:3" x14ac:dyDescent="0.25">
      <c r="A14" s="90" t="s">
        <v>15</v>
      </c>
      <c r="B14" s="91">
        <f>B15-B13-B12</f>
        <v>60365937</v>
      </c>
      <c r="C14" s="92">
        <f>B14/B15</f>
        <v>0.6832151100367263</v>
      </c>
    </row>
    <row r="15" spans="1:3" x14ac:dyDescent="0.25">
      <c r="A15" s="75" t="s">
        <v>16</v>
      </c>
      <c r="B15" s="83">
        <v>88355682</v>
      </c>
      <c r="C15" s="82">
        <f>SUM(C12:C14)</f>
        <v>1</v>
      </c>
    </row>
    <row r="16" spans="1:3" x14ac:dyDescent="0.25">
      <c r="A16" s="93" t="s">
        <v>56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"/>
  <sheetViews>
    <sheetView zoomScaleNormal="100" workbookViewId="0">
      <selection activeCell="C6" sqref="C6"/>
    </sheetView>
  </sheetViews>
  <sheetFormatPr defaultRowHeight="15" x14ac:dyDescent="0.25"/>
  <cols>
    <col min="1" max="1" width="36.5703125" style="1"/>
    <col min="2" max="2" width="16.7109375"/>
    <col min="3" max="3" width="20.28515625"/>
    <col min="4" max="5" width="8.7109375"/>
    <col min="6" max="6" width="9.5703125"/>
    <col min="7" max="1025" width="8.7109375"/>
  </cols>
  <sheetData>
    <row r="1" spans="1:7" x14ac:dyDescent="0.25">
      <c r="A1" s="2" t="s">
        <v>18</v>
      </c>
      <c r="B1" s="3" t="s">
        <v>1</v>
      </c>
      <c r="C1" s="4" t="s">
        <v>2</v>
      </c>
    </row>
    <row r="2" spans="1:7" x14ac:dyDescent="0.25">
      <c r="A2" s="21" t="s">
        <v>5</v>
      </c>
      <c r="B2">
        <v>7496328</v>
      </c>
      <c r="C2" s="22">
        <v>8.4842625061736301E-2</v>
      </c>
    </row>
    <row r="3" spans="1:7" x14ac:dyDescent="0.25">
      <c r="A3" s="21" t="s">
        <v>19</v>
      </c>
      <c r="B3">
        <v>6322015</v>
      </c>
      <c r="C3" s="22">
        <v>7.1551878236874505E-2</v>
      </c>
    </row>
    <row r="4" spans="1:7" x14ac:dyDescent="0.25">
      <c r="A4" s="21" t="s">
        <v>7</v>
      </c>
      <c r="B4">
        <v>3635162</v>
      </c>
      <c r="C4" s="22">
        <v>4.1142368184085801E-2</v>
      </c>
    </row>
    <row r="5" spans="1:7" x14ac:dyDescent="0.25">
      <c r="A5" s="21" t="s">
        <v>8</v>
      </c>
      <c r="B5">
        <v>3270230</v>
      </c>
      <c r="C5" s="22">
        <v>3.7012107495248601E-2</v>
      </c>
    </row>
    <row r="6" spans="1:7" x14ac:dyDescent="0.25">
      <c r="A6" s="21" t="s">
        <v>9</v>
      </c>
      <c r="B6">
        <v>2849297</v>
      </c>
      <c r="C6" s="22">
        <v>3.22480335786441E-2</v>
      </c>
    </row>
    <row r="7" spans="1:7" x14ac:dyDescent="0.25">
      <c r="A7" s="21" t="s">
        <v>10</v>
      </c>
      <c r="B7">
        <v>2828557</v>
      </c>
      <c r="C7" s="22">
        <v>3.2013300514164997E-2</v>
      </c>
    </row>
    <row r="8" spans="1:7" x14ac:dyDescent="0.25">
      <c r="A8" s="21" t="s">
        <v>20</v>
      </c>
      <c r="B8">
        <v>2480477</v>
      </c>
      <c r="C8" s="22">
        <v>2.8073768928635501E-2</v>
      </c>
    </row>
    <row r="9" spans="1:7" x14ac:dyDescent="0.25">
      <c r="A9" s="21" t="s">
        <v>21</v>
      </c>
      <c r="B9">
        <v>2005882</v>
      </c>
      <c r="C9" s="22">
        <v>2.2702354331892299E-2</v>
      </c>
    </row>
    <row r="10" spans="1:7" x14ac:dyDescent="0.25">
      <c r="A10" s="21" t="s">
        <v>22</v>
      </c>
      <c r="B10">
        <v>1847030</v>
      </c>
      <c r="C10" s="22">
        <v>2.0904484671398899E-2</v>
      </c>
    </row>
    <row r="11" spans="1:7" x14ac:dyDescent="0.25">
      <c r="A11" s="21" t="s">
        <v>23</v>
      </c>
      <c r="B11">
        <v>1677217</v>
      </c>
      <c r="C11" s="22">
        <v>1.8982559604938599E-2</v>
      </c>
    </row>
    <row r="12" spans="1:7" s="9" customFormat="1" x14ac:dyDescent="0.25">
      <c r="A12" s="6" t="s">
        <v>13</v>
      </c>
      <c r="B12" s="7">
        <f>SUM(B2:B11)</f>
        <v>34412195</v>
      </c>
      <c r="C12" s="8">
        <f>B12/B15</f>
        <v>0.38947348060761955</v>
      </c>
    </row>
    <row r="13" spans="1:7" x14ac:dyDescent="0.25">
      <c r="A13" s="10" t="s">
        <v>14</v>
      </c>
      <c r="B13" s="11">
        <v>2086716</v>
      </c>
      <c r="C13" s="12">
        <f>B13/B15</f>
        <v>2.3617224753015885E-2</v>
      </c>
      <c r="F13" s="13"/>
    </row>
    <row r="14" spans="1:7" x14ac:dyDescent="0.25">
      <c r="A14" s="14" t="s">
        <v>15</v>
      </c>
      <c r="B14" s="15">
        <f>B15-B12-B13</f>
        <v>51856771</v>
      </c>
      <c r="C14" s="16">
        <f>B14/B15</f>
        <v>0.58690929463936459</v>
      </c>
      <c r="F14" s="13"/>
      <c r="G14" s="17"/>
    </row>
    <row r="15" spans="1:7" x14ac:dyDescent="0.25">
      <c r="A15" s="18" t="s">
        <v>16</v>
      </c>
      <c r="B15" s="19">
        <v>88355682</v>
      </c>
      <c r="C15" s="16">
        <v>1</v>
      </c>
    </row>
    <row r="16" spans="1:7" x14ac:dyDescent="0.25">
      <c r="A16" s="20" t="s">
        <v>24</v>
      </c>
    </row>
  </sheetData>
  <pageMargins left="0.7" right="0.7" top="0.75" bottom="0.75" header="0.51180555555555496" footer="0.51180555555555496"/>
  <pageSetup firstPageNumber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6"/>
  <sheetViews>
    <sheetView zoomScaleNormal="100" workbookViewId="0">
      <selection activeCell="D43" sqref="D43"/>
    </sheetView>
  </sheetViews>
  <sheetFormatPr defaultRowHeight="15" x14ac:dyDescent="0.25"/>
  <cols>
    <col min="1" max="1" width="36.5703125" style="1"/>
    <col min="2" max="2" width="16.7109375"/>
    <col min="3" max="3" width="20.28515625"/>
    <col min="4" max="5" width="8.7109375"/>
    <col min="6" max="6" width="9.5703125"/>
    <col min="7" max="1025" width="8.7109375"/>
  </cols>
  <sheetData>
    <row r="1" spans="1:7" x14ac:dyDescent="0.25">
      <c r="A1" s="2" t="s">
        <v>25</v>
      </c>
      <c r="B1" s="3" t="s">
        <v>1</v>
      </c>
      <c r="C1" s="4" t="s">
        <v>2</v>
      </c>
    </row>
    <row r="2" spans="1:7" x14ac:dyDescent="0.25">
      <c r="A2" s="23" t="s">
        <v>19</v>
      </c>
      <c r="B2" s="24">
        <v>8522015</v>
      </c>
      <c r="C2" s="25">
        <v>9.6438947763531901E-2</v>
      </c>
    </row>
    <row r="3" spans="1:7" x14ac:dyDescent="0.25">
      <c r="A3" s="23" t="s">
        <v>10</v>
      </c>
      <c r="B3" s="24">
        <v>4975504</v>
      </c>
      <c r="C3" s="25">
        <v>5.6312213174926302E-2</v>
      </c>
    </row>
    <row r="4" spans="1:7" x14ac:dyDescent="0.25">
      <c r="A4" s="23" t="s">
        <v>5</v>
      </c>
      <c r="B4" s="24">
        <v>4679124</v>
      </c>
      <c r="C4" s="25">
        <v>5.2957816566907401E-2</v>
      </c>
    </row>
    <row r="5" spans="1:7" x14ac:dyDescent="0.25">
      <c r="A5" s="23" t="s">
        <v>7</v>
      </c>
      <c r="B5" s="24">
        <v>3969887</v>
      </c>
      <c r="C5" s="25">
        <v>4.4930749332001099E-2</v>
      </c>
    </row>
    <row r="6" spans="1:7" x14ac:dyDescent="0.25">
      <c r="A6" s="23" t="s">
        <v>20</v>
      </c>
      <c r="B6" s="24">
        <v>3616610</v>
      </c>
      <c r="C6" s="25">
        <v>4.0932398665656802E-2</v>
      </c>
    </row>
    <row r="7" spans="1:7" x14ac:dyDescent="0.25">
      <c r="A7" s="23" t="s">
        <v>26</v>
      </c>
      <c r="B7" s="24">
        <v>3330730</v>
      </c>
      <c r="C7" s="25">
        <v>3.7696839915739702E-2</v>
      </c>
    </row>
    <row r="8" spans="1:7" x14ac:dyDescent="0.25">
      <c r="A8" s="23" t="s">
        <v>9</v>
      </c>
      <c r="B8" s="24">
        <v>2849297</v>
      </c>
      <c r="C8" s="25">
        <v>3.22480335786441E-2</v>
      </c>
    </row>
    <row r="9" spans="1:7" x14ac:dyDescent="0.25">
      <c r="A9" s="23" t="s">
        <v>27</v>
      </c>
      <c r="B9" s="24">
        <v>2730386</v>
      </c>
      <c r="C9" s="25">
        <v>3.0902211812478601E-2</v>
      </c>
    </row>
    <row r="10" spans="1:7" x14ac:dyDescent="0.25">
      <c r="A10" s="23" t="s">
        <v>21</v>
      </c>
      <c r="B10" s="24">
        <v>2072783</v>
      </c>
      <c r="C10" s="25">
        <v>2.3459532574260498E-2</v>
      </c>
    </row>
    <row r="11" spans="1:7" x14ac:dyDescent="0.25">
      <c r="A11" s="23" t="s">
        <v>8</v>
      </c>
      <c r="B11" s="24">
        <v>1936454</v>
      </c>
      <c r="C11" s="25">
        <v>2.1916575778341E-2</v>
      </c>
    </row>
    <row r="12" spans="1:7" s="9" customFormat="1" x14ac:dyDescent="0.25">
      <c r="A12" s="6" t="s">
        <v>13</v>
      </c>
      <c r="B12" s="7">
        <f>SUM(B2:B11)</f>
        <v>38682790</v>
      </c>
      <c r="C12" s="8">
        <f>SUM(C2:C11)</f>
        <v>0.43779531916248732</v>
      </c>
    </row>
    <row r="13" spans="1:7" x14ac:dyDescent="0.25">
      <c r="A13" s="10" t="s">
        <v>14</v>
      </c>
      <c r="B13" s="11">
        <v>2066716</v>
      </c>
      <c r="C13" s="12">
        <v>2.3628191789635E-2</v>
      </c>
      <c r="F13" s="13"/>
    </row>
    <row r="14" spans="1:7" x14ac:dyDescent="0.25">
      <c r="A14" s="14" t="s">
        <v>15</v>
      </c>
      <c r="B14" s="15">
        <v>41487958</v>
      </c>
      <c r="C14" s="16">
        <v>0.46939783936023499</v>
      </c>
      <c r="F14" s="13"/>
      <c r="G14" s="17"/>
    </row>
    <row r="15" spans="1:7" x14ac:dyDescent="0.25">
      <c r="A15" s="18" t="s">
        <v>16</v>
      </c>
      <c r="B15" s="19">
        <v>88355682</v>
      </c>
      <c r="C15" s="16">
        <v>1</v>
      </c>
    </row>
    <row r="16" spans="1:7" x14ac:dyDescent="0.25">
      <c r="A16" s="20" t="s">
        <v>24</v>
      </c>
    </row>
  </sheetData>
  <pageMargins left="0.7" right="0.7" top="0.75" bottom="0.75" header="0.51180555555555496" footer="0.51180555555555496"/>
  <pageSetup firstPageNumber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6"/>
  <sheetViews>
    <sheetView zoomScaleNormal="100" workbookViewId="0">
      <selection activeCell="E29" sqref="E29"/>
    </sheetView>
  </sheetViews>
  <sheetFormatPr defaultRowHeight="15" x14ac:dyDescent="0.25"/>
  <cols>
    <col min="1" max="1" width="36.5703125"/>
    <col min="2" max="2" width="16.7109375"/>
    <col min="3" max="3" width="20.28515625"/>
    <col min="4" max="5" width="8.7109375"/>
    <col min="6" max="6" width="9.5703125"/>
    <col min="7" max="1025" width="8.7109375"/>
  </cols>
  <sheetData>
    <row r="1" spans="1:7" x14ac:dyDescent="0.25">
      <c r="A1" s="3" t="s">
        <v>28</v>
      </c>
      <c r="B1" s="3" t="s">
        <v>1</v>
      </c>
      <c r="C1" s="4" t="s">
        <v>2</v>
      </c>
    </row>
    <row r="2" spans="1:7" x14ac:dyDescent="0.25">
      <c r="A2" s="26" t="s">
        <v>19</v>
      </c>
      <c r="B2" s="27">
        <v>8522015</v>
      </c>
      <c r="C2" s="28">
        <v>9.6438947763531901E-2</v>
      </c>
    </row>
    <row r="3" spans="1:7" x14ac:dyDescent="0.25">
      <c r="A3" s="26" t="s">
        <v>29</v>
      </c>
      <c r="B3" s="27">
        <v>8475266</v>
      </c>
      <c r="C3" s="28">
        <v>9.59221388840618E-2</v>
      </c>
    </row>
    <row r="4" spans="1:7" x14ac:dyDescent="0.25">
      <c r="A4" s="26" t="s">
        <v>10</v>
      </c>
      <c r="B4" s="27">
        <v>4975504</v>
      </c>
      <c r="C4" s="28">
        <v>5.6312213174926302E-2</v>
      </c>
    </row>
    <row r="5" spans="1:7" x14ac:dyDescent="0.25">
      <c r="A5" s="24" t="s">
        <v>5</v>
      </c>
      <c r="B5" s="27">
        <v>4679124</v>
      </c>
      <c r="C5" s="28">
        <v>5.2957816566907401E-2</v>
      </c>
    </row>
    <row r="6" spans="1:7" x14ac:dyDescent="0.25">
      <c r="A6" s="24" t="s">
        <v>26</v>
      </c>
      <c r="B6" s="27">
        <v>3920248</v>
      </c>
      <c r="C6" s="28">
        <v>4.4368940528352198E-2</v>
      </c>
    </row>
    <row r="7" spans="1:7" x14ac:dyDescent="0.25">
      <c r="A7" s="26" t="s">
        <v>30</v>
      </c>
      <c r="B7" s="27">
        <v>3251710</v>
      </c>
      <c r="C7" s="28">
        <v>3.6802500149339598E-2</v>
      </c>
    </row>
    <row r="8" spans="1:7" x14ac:dyDescent="0.25">
      <c r="A8" s="24" t="s">
        <v>31</v>
      </c>
      <c r="B8" s="27">
        <v>3134821</v>
      </c>
      <c r="C8" s="28">
        <v>3.5479563159277097E-2</v>
      </c>
    </row>
    <row r="9" spans="1:7" x14ac:dyDescent="0.25">
      <c r="A9" s="26" t="s">
        <v>32</v>
      </c>
      <c r="B9" s="27">
        <v>2939434</v>
      </c>
      <c r="C9" s="28">
        <v>3.3268194342045802E-2</v>
      </c>
    </row>
    <row r="10" spans="1:7" x14ac:dyDescent="0.25">
      <c r="A10" s="26" t="s">
        <v>33</v>
      </c>
      <c r="B10" s="27">
        <v>2441484</v>
      </c>
      <c r="C10" s="28">
        <v>2.76324503952106E-2</v>
      </c>
    </row>
    <row r="11" spans="1:7" x14ac:dyDescent="0.25">
      <c r="A11" s="29" t="s">
        <v>21</v>
      </c>
      <c r="B11" s="30">
        <v>2440433</v>
      </c>
      <c r="C11" s="31">
        <v>2.76205552915092E-2</v>
      </c>
    </row>
    <row r="12" spans="1:7" x14ac:dyDescent="0.25">
      <c r="A12" s="32" t="s">
        <v>13</v>
      </c>
      <c r="B12" s="33">
        <v>44780039</v>
      </c>
      <c r="C12" s="34">
        <v>0.50700000000000001</v>
      </c>
    </row>
    <row r="13" spans="1:7" x14ac:dyDescent="0.25">
      <c r="A13" s="26" t="s">
        <v>14</v>
      </c>
      <c r="B13" s="11">
        <v>2087685</v>
      </c>
      <c r="C13" s="12">
        <v>2.3628191789635E-2</v>
      </c>
      <c r="F13" s="13"/>
    </row>
    <row r="14" spans="1:7" x14ac:dyDescent="0.25">
      <c r="A14" s="29" t="s">
        <v>15</v>
      </c>
      <c r="B14" s="15">
        <v>41487958</v>
      </c>
      <c r="C14" s="16">
        <v>0.46939783936023499</v>
      </c>
      <c r="F14" s="13"/>
      <c r="G14" s="17"/>
    </row>
    <row r="15" spans="1:7" x14ac:dyDescent="0.25">
      <c r="A15" s="35" t="s">
        <v>16</v>
      </c>
      <c r="B15" s="19">
        <v>88355682</v>
      </c>
      <c r="C15" s="16">
        <v>1</v>
      </c>
    </row>
    <row r="16" spans="1:7" x14ac:dyDescent="0.25">
      <c r="A16" s="36" t="s">
        <v>24</v>
      </c>
    </row>
  </sheetData>
  <pageMargins left="0.7" right="0.7" top="0.75" bottom="0.75" header="0.51180555555555496" footer="0.51180555555555496"/>
  <pageSetup firstPageNumber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6"/>
  <sheetViews>
    <sheetView zoomScaleNormal="100" workbookViewId="0">
      <selection activeCell="C7" sqref="C7"/>
    </sheetView>
  </sheetViews>
  <sheetFormatPr defaultRowHeight="15" x14ac:dyDescent="0.25"/>
  <cols>
    <col min="1" max="1" width="36.5703125"/>
    <col min="2" max="2" width="16.7109375"/>
    <col min="3" max="3" width="20.28515625"/>
    <col min="4" max="1025" width="8.7109375"/>
  </cols>
  <sheetData>
    <row r="1" spans="1:3" x14ac:dyDescent="0.25">
      <c r="A1" s="3" t="s">
        <v>34</v>
      </c>
      <c r="B1" s="3" t="s">
        <v>1</v>
      </c>
      <c r="C1" s="4" t="s">
        <v>2</v>
      </c>
    </row>
    <row r="2" spans="1:3" x14ac:dyDescent="0.25">
      <c r="A2" s="26" t="s">
        <v>35</v>
      </c>
      <c r="B2" s="11">
        <v>10426520</v>
      </c>
      <c r="C2" s="12">
        <v>0.11800621945287</v>
      </c>
    </row>
    <row r="3" spans="1:3" x14ac:dyDescent="0.25">
      <c r="A3" s="26" t="s">
        <v>19</v>
      </c>
      <c r="B3" s="11">
        <v>8522015</v>
      </c>
      <c r="C3" s="12">
        <v>9.6451238982004597E-2</v>
      </c>
    </row>
    <row r="4" spans="1:3" x14ac:dyDescent="0.25">
      <c r="A4" s="26" t="s">
        <v>29</v>
      </c>
      <c r="B4" s="11">
        <v>8475266</v>
      </c>
      <c r="C4" s="12">
        <v>9.59221388840618E-2</v>
      </c>
    </row>
    <row r="5" spans="1:3" x14ac:dyDescent="0.25">
      <c r="A5" s="26" t="s">
        <v>10</v>
      </c>
      <c r="B5" s="11">
        <v>4975504</v>
      </c>
      <c r="C5" s="12">
        <v>5.6312213174926302E-2</v>
      </c>
    </row>
    <row r="6" spans="1:3" x14ac:dyDescent="0.25">
      <c r="A6" s="26" t="s">
        <v>33</v>
      </c>
      <c r="B6" s="11">
        <v>4688599</v>
      </c>
      <c r="C6" s="12">
        <v>5.3065053586480199E-2</v>
      </c>
    </row>
    <row r="7" spans="1:3" x14ac:dyDescent="0.25">
      <c r="A7" s="26" t="s">
        <v>32</v>
      </c>
      <c r="B7" s="11">
        <v>3673271</v>
      </c>
      <c r="C7" s="12">
        <v>4.1573681701647699E-2</v>
      </c>
    </row>
    <row r="8" spans="1:3" x14ac:dyDescent="0.25">
      <c r="A8" s="26" t="s">
        <v>30</v>
      </c>
      <c r="B8" s="11">
        <v>3251710</v>
      </c>
      <c r="C8" s="12">
        <v>3.6802500149339598E-2</v>
      </c>
    </row>
    <row r="9" spans="1:3" x14ac:dyDescent="0.25">
      <c r="A9" s="26" t="s">
        <v>26</v>
      </c>
      <c r="B9" s="11">
        <v>3000034</v>
      </c>
      <c r="C9" s="12">
        <v>3.3954058551661698E-2</v>
      </c>
    </row>
    <row r="10" spans="1:3" x14ac:dyDescent="0.25">
      <c r="A10" s="26" t="s">
        <v>31</v>
      </c>
      <c r="B10" s="11">
        <v>2553728</v>
      </c>
      <c r="C10" s="12">
        <v>2.89028157804271E-2</v>
      </c>
    </row>
    <row r="11" spans="1:3" x14ac:dyDescent="0.25">
      <c r="A11" s="29" t="s">
        <v>21</v>
      </c>
      <c r="B11" s="15">
        <v>2276225</v>
      </c>
      <c r="C11" s="16">
        <v>2.5762067005492599E-2</v>
      </c>
    </row>
    <row r="12" spans="1:3" x14ac:dyDescent="0.25">
      <c r="A12" s="32" t="s">
        <v>13</v>
      </c>
      <c r="B12" s="33">
        <v>51842872</v>
      </c>
      <c r="C12" s="34">
        <v>0.58675198726891198</v>
      </c>
    </row>
    <row r="13" spans="1:3" x14ac:dyDescent="0.25">
      <c r="A13" s="26" t="s">
        <v>14</v>
      </c>
      <c r="B13" s="11">
        <v>2085385</v>
      </c>
      <c r="C13" s="12">
        <v>2.3602160639765099E-2</v>
      </c>
    </row>
    <row r="14" spans="1:3" x14ac:dyDescent="0.25">
      <c r="A14" s="29" t="s">
        <v>15</v>
      </c>
      <c r="B14" s="15">
        <v>34427425</v>
      </c>
      <c r="C14" s="16">
        <v>0.38964585209132302</v>
      </c>
    </row>
    <row r="15" spans="1:3" x14ac:dyDescent="0.25">
      <c r="A15" s="35" t="s">
        <v>16</v>
      </c>
      <c r="B15" s="19">
        <v>88355682</v>
      </c>
      <c r="C15" s="16">
        <v>1</v>
      </c>
    </row>
    <row r="16" spans="1:3" x14ac:dyDescent="0.25">
      <c r="A16" s="36" t="s">
        <v>24</v>
      </c>
    </row>
  </sheetData>
  <pageMargins left="0.7" right="0.7" top="0.75" bottom="0.75" header="0.51180555555555496" footer="0.51180555555555496"/>
  <pageSetup firstPageNumber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6"/>
  <sheetViews>
    <sheetView zoomScaleNormal="100" workbookViewId="0">
      <selection activeCell="C5" sqref="C5"/>
    </sheetView>
  </sheetViews>
  <sheetFormatPr defaultRowHeight="15" x14ac:dyDescent="0.25"/>
  <cols>
    <col min="1" max="1" width="36.5703125"/>
    <col min="2" max="2" width="16.7109375"/>
    <col min="3" max="3" width="20.28515625"/>
    <col min="4" max="1025" width="8.7109375"/>
  </cols>
  <sheetData>
    <row r="1" spans="1:3" x14ac:dyDescent="0.25">
      <c r="A1" s="3" t="s">
        <v>36</v>
      </c>
      <c r="B1" s="3" t="s">
        <v>1</v>
      </c>
      <c r="C1" s="4" t="s">
        <v>2</v>
      </c>
    </row>
    <row r="2" spans="1:3" x14ac:dyDescent="0.25">
      <c r="A2" s="26" t="s">
        <v>35</v>
      </c>
      <c r="B2" s="11">
        <v>10426520</v>
      </c>
      <c r="C2" s="12">
        <f t="shared" ref="C2:C11" si="0">+B2/B$15</f>
        <v>0.11800621945287004</v>
      </c>
    </row>
    <row r="3" spans="1:3" x14ac:dyDescent="0.25">
      <c r="A3" s="26" t="s">
        <v>19</v>
      </c>
      <c r="B3" s="11">
        <v>8522015</v>
      </c>
      <c r="C3" s="12">
        <f t="shared" si="0"/>
        <v>9.645123898200457E-2</v>
      </c>
    </row>
    <row r="4" spans="1:3" x14ac:dyDescent="0.25">
      <c r="A4" s="26" t="s">
        <v>29</v>
      </c>
      <c r="B4" s="11">
        <v>8475266</v>
      </c>
      <c r="C4" s="12">
        <f t="shared" si="0"/>
        <v>9.5922138884061814E-2</v>
      </c>
    </row>
    <row r="5" spans="1:3" x14ac:dyDescent="0.25">
      <c r="A5" s="26" t="s">
        <v>33</v>
      </c>
      <c r="B5" s="11">
        <v>4976599</v>
      </c>
      <c r="C5" s="12">
        <f t="shared" si="0"/>
        <v>5.6324606265842646E-2</v>
      </c>
    </row>
    <row r="6" spans="1:3" x14ac:dyDescent="0.25">
      <c r="A6" s="26" t="s">
        <v>10</v>
      </c>
      <c r="B6" s="11">
        <v>4975504</v>
      </c>
      <c r="C6" s="12">
        <f t="shared" si="0"/>
        <v>5.6312213174926316E-2</v>
      </c>
    </row>
    <row r="7" spans="1:3" x14ac:dyDescent="0.25">
      <c r="A7" s="26" t="s">
        <v>32</v>
      </c>
      <c r="B7" s="11">
        <v>3799151</v>
      </c>
      <c r="C7" s="12">
        <f t="shared" si="0"/>
        <v>4.2998377851919019E-2</v>
      </c>
    </row>
    <row r="8" spans="1:3" x14ac:dyDescent="0.25">
      <c r="A8" s="26" t="s">
        <v>30</v>
      </c>
      <c r="B8" s="11">
        <v>3217810</v>
      </c>
      <c r="C8" s="12">
        <f t="shared" si="0"/>
        <v>3.6418823636039613E-2</v>
      </c>
    </row>
    <row r="9" spans="1:3" x14ac:dyDescent="0.25">
      <c r="A9" s="26" t="s">
        <v>31</v>
      </c>
      <c r="B9" s="11">
        <v>2331752</v>
      </c>
      <c r="C9" s="12">
        <f t="shared" si="0"/>
        <v>2.6390515552808476E-2</v>
      </c>
    </row>
    <row r="10" spans="1:3" x14ac:dyDescent="0.25">
      <c r="A10" s="26" t="s">
        <v>21</v>
      </c>
      <c r="B10" s="11">
        <v>2204662</v>
      </c>
      <c r="C10" s="12">
        <f t="shared" si="0"/>
        <v>2.4952124754127301E-2</v>
      </c>
    </row>
    <row r="11" spans="1:3" x14ac:dyDescent="0.25">
      <c r="A11" s="29" t="s">
        <v>37</v>
      </c>
      <c r="B11" s="15">
        <v>1964069</v>
      </c>
      <c r="C11" s="16">
        <f t="shared" si="0"/>
        <v>2.2229119345148624E-2</v>
      </c>
    </row>
    <row r="12" spans="1:3" x14ac:dyDescent="0.25">
      <c r="A12" s="32" t="s">
        <v>13</v>
      </c>
      <c r="B12" s="33">
        <f>SUM(B2:B11)</f>
        <v>50893348</v>
      </c>
      <c r="C12" s="34">
        <f>SUM(C2:C11)</f>
        <v>0.57600537789974837</v>
      </c>
    </row>
    <row r="13" spans="1:3" x14ac:dyDescent="0.25">
      <c r="A13" s="26" t="s">
        <v>14</v>
      </c>
      <c r="B13" s="11">
        <v>2082385</v>
      </c>
      <c r="C13" s="12">
        <f>+B13/B15</f>
        <v>2.3568206966021722E-2</v>
      </c>
    </row>
    <row r="14" spans="1:3" x14ac:dyDescent="0.25">
      <c r="A14" s="29" t="s">
        <v>15</v>
      </c>
      <c r="B14" s="15">
        <f>+B15-B12-B13</f>
        <v>35379949</v>
      </c>
      <c r="C14" s="16">
        <f>+C15-C12-C13</f>
        <v>0.40042641513422988</v>
      </c>
    </row>
    <row r="15" spans="1:3" x14ac:dyDescent="0.25">
      <c r="A15" s="35" t="s">
        <v>38</v>
      </c>
      <c r="B15" s="19">
        <v>88355682</v>
      </c>
      <c r="C15" s="16">
        <v>1</v>
      </c>
    </row>
    <row r="16" spans="1:3" x14ac:dyDescent="0.25">
      <c r="A16" s="36" t="s">
        <v>24</v>
      </c>
    </row>
  </sheetData>
  <pageMargins left="0.7" right="0.7" top="0.75" bottom="0.75" header="0.51180555555555496" footer="0.51180555555555496"/>
  <pageSetup firstPageNumber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6"/>
  <sheetViews>
    <sheetView zoomScaleNormal="100" workbookViewId="0">
      <selection activeCell="A18" sqref="A18"/>
    </sheetView>
  </sheetViews>
  <sheetFormatPr defaultRowHeight="15" x14ac:dyDescent="0.25"/>
  <cols>
    <col min="1" max="1" width="36.5703125"/>
    <col min="2" max="2" width="16.7109375"/>
    <col min="3" max="3" width="20.28515625"/>
    <col min="4" max="1025" width="8.7109375"/>
  </cols>
  <sheetData>
    <row r="1" spans="1:3" x14ac:dyDescent="0.25">
      <c r="A1" s="37" t="s">
        <v>39</v>
      </c>
      <c r="B1" s="38" t="s">
        <v>1</v>
      </c>
      <c r="C1" s="4" t="s">
        <v>2</v>
      </c>
    </row>
    <row r="2" spans="1:3" x14ac:dyDescent="0.25">
      <c r="A2" s="39" t="s">
        <v>35</v>
      </c>
      <c r="B2" s="40">
        <v>10426520</v>
      </c>
      <c r="C2" s="12">
        <f t="shared" ref="C2:C11" si="0">+B2/B$15</f>
        <v>0.11800621945287004</v>
      </c>
    </row>
    <row r="3" spans="1:3" x14ac:dyDescent="0.25">
      <c r="A3" s="39" t="s">
        <v>29</v>
      </c>
      <c r="B3" s="40">
        <v>8475266</v>
      </c>
      <c r="C3" s="12">
        <f t="shared" si="0"/>
        <v>9.5922138884061814E-2</v>
      </c>
    </row>
    <row r="4" spans="1:3" x14ac:dyDescent="0.25">
      <c r="A4" s="39" t="s">
        <v>19</v>
      </c>
      <c r="B4" s="40">
        <v>5102353</v>
      </c>
      <c r="C4" s="12">
        <f t="shared" si="0"/>
        <v>5.7747876361816775E-2</v>
      </c>
    </row>
    <row r="5" spans="1:3" x14ac:dyDescent="0.25">
      <c r="A5" s="39" t="s">
        <v>33</v>
      </c>
      <c r="B5" s="40">
        <v>4976599</v>
      </c>
      <c r="C5" s="12">
        <f t="shared" si="0"/>
        <v>5.6324606265842646E-2</v>
      </c>
    </row>
    <row r="6" spans="1:3" x14ac:dyDescent="0.25">
      <c r="A6" s="39" t="s">
        <v>10</v>
      </c>
      <c r="B6" s="40">
        <v>4975504</v>
      </c>
      <c r="C6" s="12">
        <f t="shared" si="0"/>
        <v>5.6312213174926316E-2</v>
      </c>
    </row>
    <row r="7" spans="1:3" x14ac:dyDescent="0.25">
      <c r="A7" s="39" t="s">
        <v>40</v>
      </c>
      <c r="B7" s="40">
        <v>4425000</v>
      </c>
      <c r="C7" s="12">
        <f t="shared" si="0"/>
        <v>5.0081668771454903E-2</v>
      </c>
    </row>
    <row r="8" spans="1:3" x14ac:dyDescent="0.25">
      <c r="A8" s="39" t="s">
        <v>32</v>
      </c>
      <c r="B8" s="40">
        <v>3346409</v>
      </c>
      <c r="C8" s="12">
        <f t="shared" si="0"/>
        <v>3.7874293132613701E-2</v>
      </c>
    </row>
    <row r="9" spans="1:3" x14ac:dyDescent="0.25">
      <c r="A9" s="39" t="s">
        <v>37</v>
      </c>
      <c r="B9" s="40">
        <v>2006628</v>
      </c>
      <c r="C9" s="12">
        <f t="shared" si="0"/>
        <v>2.2710797478763166E-2</v>
      </c>
    </row>
    <row r="10" spans="1:3" x14ac:dyDescent="0.25">
      <c r="A10" s="39" t="s">
        <v>30</v>
      </c>
      <c r="B10" s="40">
        <v>1836110</v>
      </c>
      <c r="C10" s="12">
        <f t="shared" si="0"/>
        <v>2.0780893298973122E-2</v>
      </c>
    </row>
    <row r="11" spans="1:3" x14ac:dyDescent="0.25">
      <c r="A11" s="41" t="s">
        <v>41</v>
      </c>
      <c r="B11" s="15">
        <v>1619014</v>
      </c>
      <c r="C11" s="16">
        <f t="shared" si="0"/>
        <v>1.8323824380643682E-2</v>
      </c>
    </row>
    <row r="12" spans="1:3" x14ac:dyDescent="0.25">
      <c r="A12" s="42" t="s">
        <v>13</v>
      </c>
      <c r="B12" s="43">
        <f>SUM(B2:B11)</f>
        <v>47189403</v>
      </c>
      <c r="C12" s="34">
        <f>SUM(C2:C11)</f>
        <v>0.5340845312019662</v>
      </c>
    </row>
    <row r="13" spans="1:3" x14ac:dyDescent="0.25">
      <c r="A13" s="39" t="s">
        <v>14</v>
      </c>
      <c r="B13" s="40">
        <v>2082385</v>
      </c>
      <c r="C13" s="12">
        <f>+B13/B15</f>
        <v>2.3568206966021722E-2</v>
      </c>
    </row>
    <row r="14" spans="1:3" x14ac:dyDescent="0.25">
      <c r="A14" s="41" t="s">
        <v>15</v>
      </c>
      <c r="B14" s="44">
        <f>+B15-B12-B13</f>
        <v>39083894</v>
      </c>
      <c r="C14" s="16">
        <f>+C15-C12-C13</f>
        <v>0.44234726183201206</v>
      </c>
    </row>
    <row r="15" spans="1:3" x14ac:dyDescent="0.25">
      <c r="A15" s="45" t="s">
        <v>38</v>
      </c>
      <c r="B15" s="46">
        <v>88355682</v>
      </c>
      <c r="C15" s="16">
        <v>1</v>
      </c>
    </row>
    <row r="16" spans="1:3" x14ac:dyDescent="0.25">
      <c r="A16" s="36" t="s">
        <v>24</v>
      </c>
    </row>
  </sheetData>
  <pageMargins left="0.7" right="0.7" top="0.75" bottom="0.75" header="0.51180555555555496" footer="0.51180555555555496"/>
  <pageSetup firstPageNumber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5"/>
  <sheetViews>
    <sheetView zoomScaleNormal="100" workbookViewId="0"/>
  </sheetViews>
  <sheetFormatPr defaultRowHeight="15" x14ac:dyDescent="0.25"/>
  <cols>
    <col min="1" max="1" width="36.5703125"/>
    <col min="2" max="2" width="16.7109375"/>
    <col min="3" max="3" width="20.28515625"/>
    <col min="4" max="1025" width="8.7109375"/>
  </cols>
  <sheetData>
    <row r="1" spans="1:3" x14ac:dyDescent="0.25">
      <c r="A1" s="47" t="s">
        <v>42</v>
      </c>
      <c r="B1" s="48" t="s">
        <v>1</v>
      </c>
      <c r="C1" s="49" t="s">
        <v>2</v>
      </c>
    </row>
    <row r="2" spans="1:3" x14ac:dyDescent="0.25">
      <c r="A2" s="50" t="s">
        <v>43</v>
      </c>
      <c r="B2" s="40">
        <v>10426520</v>
      </c>
      <c r="C2" s="51">
        <f t="shared" ref="C2:C11" si="0">+B2/B$15</f>
        <v>0.11800621945287004</v>
      </c>
    </row>
    <row r="3" spans="1:3" x14ac:dyDescent="0.25">
      <c r="A3" s="50" t="s">
        <v>44</v>
      </c>
      <c r="B3" s="40">
        <v>7574270</v>
      </c>
      <c r="C3" s="51">
        <f t="shared" si="0"/>
        <v>8.5724764141371243E-2</v>
      </c>
    </row>
    <row r="4" spans="1:3" x14ac:dyDescent="0.25">
      <c r="A4" s="50" t="s">
        <v>45</v>
      </c>
      <c r="B4" s="40">
        <v>6000000</v>
      </c>
      <c r="C4" s="51">
        <f t="shared" si="0"/>
        <v>6.7907347486718506E-2</v>
      </c>
    </row>
    <row r="5" spans="1:3" x14ac:dyDescent="0.25">
      <c r="A5" s="50" t="s">
        <v>3</v>
      </c>
      <c r="B5" s="40">
        <v>4969706</v>
      </c>
      <c r="C5" s="51">
        <f t="shared" si="0"/>
        <v>5.6246592041471651E-2</v>
      </c>
    </row>
    <row r="6" spans="1:3" x14ac:dyDescent="0.25">
      <c r="A6" s="50" t="s">
        <v>46</v>
      </c>
      <c r="B6" s="40">
        <v>4425000</v>
      </c>
      <c r="C6" s="51">
        <f t="shared" si="0"/>
        <v>5.0081668771454903E-2</v>
      </c>
    </row>
    <row r="7" spans="1:3" x14ac:dyDescent="0.25">
      <c r="A7" s="50" t="s">
        <v>47</v>
      </c>
      <c r="B7" s="40">
        <v>4400000</v>
      </c>
      <c r="C7" s="51">
        <f t="shared" si="0"/>
        <v>4.9798721490260239E-2</v>
      </c>
    </row>
    <row r="8" spans="1:3" x14ac:dyDescent="0.25">
      <c r="A8" s="50" t="s">
        <v>48</v>
      </c>
      <c r="B8" s="40">
        <v>4400000</v>
      </c>
      <c r="C8" s="51">
        <f t="shared" si="0"/>
        <v>4.9798721490260239E-2</v>
      </c>
    </row>
    <row r="9" spans="1:3" x14ac:dyDescent="0.25">
      <c r="A9" s="50" t="s">
        <v>49</v>
      </c>
      <c r="B9" s="40">
        <v>4400000</v>
      </c>
      <c r="C9" s="51">
        <f t="shared" si="0"/>
        <v>4.9798721490260239E-2</v>
      </c>
    </row>
    <row r="10" spans="1:3" x14ac:dyDescent="0.25">
      <c r="A10" s="50" t="s">
        <v>50</v>
      </c>
      <c r="B10" s="40">
        <v>4000000</v>
      </c>
      <c r="C10" s="51">
        <f t="shared" si="0"/>
        <v>4.5271564991145673E-2</v>
      </c>
    </row>
    <row r="11" spans="1:3" x14ac:dyDescent="0.25">
      <c r="A11" s="52" t="s">
        <v>51</v>
      </c>
      <c r="B11" s="44">
        <v>3095043</v>
      </c>
      <c r="C11" s="53">
        <f t="shared" si="0"/>
        <v>3.5029360081222621E-2</v>
      </c>
    </row>
    <row r="12" spans="1:3" x14ac:dyDescent="0.25">
      <c r="A12" s="54" t="s">
        <v>13</v>
      </c>
      <c r="B12" s="43">
        <f>SUM(B2:B11)</f>
        <v>53690539</v>
      </c>
      <c r="C12" s="55">
        <f>SUM(C2:C11)</f>
        <v>0.60766368143703531</v>
      </c>
    </row>
    <row r="13" spans="1:3" x14ac:dyDescent="0.25">
      <c r="A13" s="50" t="s">
        <v>14</v>
      </c>
      <c r="B13" s="40">
        <v>2082385</v>
      </c>
      <c r="C13" s="51">
        <f>+B13/B$15</f>
        <v>2.3568206966021722E-2</v>
      </c>
    </row>
    <row r="14" spans="1:3" x14ac:dyDescent="0.25">
      <c r="A14" s="52" t="s">
        <v>15</v>
      </c>
      <c r="B14" s="44">
        <f>+B15-B12-B13</f>
        <v>32582758</v>
      </c>
      <c r="C14" s="53">
        <f>+B14/B$15</f>
        <v>0.36876811159694289</v>
      </c>
    </row>
    <row r="15" spans="1:3" x14ac:dyDescent="0.25">
      <c r="A15" s="56" t="s">
        <v>38</v>
      </c>
      <c r="B15" s="57">
        <v>88355682</v>
      </c>
      <c r="C15" s="58">
        <v>1</v>
      </c>
    </row>
  </sheetData>
  <pageMargins left="0.7" right="0.7" top="0.75" bottom="0.75" header="0.51180555555555496" footer="0.51180555555555496"/>
  <pageSetup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0E70C-49FF-4B94-829D-C2D80C57CA9D}">
  <dimension ref="A1:C16"/>
  <sheetViews>
    <sheetView workbookViewId="0">
      <selection sqref="A1:C17"/>
    </sheetView>
  </sheetViews>
  <sheetFormatPr defaultRowHeight="15" x14ac:dyDescent="0.25"/>
  <cols>
    <col min="1" max="1" width="27" bestFit="1" customWidth="1"/>
    <col min="2" max="2" width="10.140625" bestFit="1" customWidth="1"/>
    <col min="3" max="3" width="18.85546875" bestFit="1" customWidth="1"/>
  </cols>
  <sheetData>
    <row r="1" spans="1:3" x14ac:dyDescent="0.25">
      <c r="A1" s="75" t="s">
        <v>79</v>
      </c>
      <c r="B1" s="75" t="s">
        <v>1</v>
      </c>
      <c r="C1" s="81" t="s">
        <v>2</v>
      </c>
    </row>
    <row r="2" spans="1:3" x14ac:dyDescent="0.25">
      <c r="A2" s="95" t="s">
        <v>77</v>
      </c>
      <c r="B2" s="107">
        <v>4690210</v>
      </c>
      <c r="C2" s="89">
        <f>B2/B15</f>
        <v>5.3083286709280336E-2</v>
      </c>
    </row>
    <row r="3" spans="1:3" x14ac:dyDescent="0.25">
      <c r="A3" s="95" t="s">
        <v>3</v>
      </c>
      <c r="B3" s="88">
        <v>3844706</v>
      </c>
      <c r="C3" s="89">
        <f>B3/B15</f>
        <v>4.3513964387711927E-2</v>
      </c>
    </row>
    <row r="4" spans="1:3" x14ac:dyDescent="0.25">
      <c r="A4" s="95" t="s">
        <v>4</v>
      </c>
      <c r="B4" s="88">
        <v>3654737</v>
      </c>
      <c r="C4" s="89">
        <f>B4/B15</f>
        <v>4.1363915905261193E-2</v>
      </c>
    </row>
    <row r="5" spans="1:3" x14ac:dyDescent="0.25">
      <c r="A5" s="106" t="s">
        <v>12</v>
      </c>
      <c r="B5" s="88">
        <v>3184206</v>
      </c>
      <c r="C5" s="89">
        <f>B5/B15</f>
        <v>3.6038497218549001E-2</v>
      </c>
    </row>
    <row r="6" spans="1:3" x14ac:dyDescent="0.25">
      <c r="A6" s="95" t="s">
        <v>71</v>
      </c>
      <c r="B6" s="88">
        <v>2208321</v>
      </c>
      <c r="C6" s="89">
        <f>B6/B15</f>
        <v>2.4993536918202951E-2</v>
      </c>
    </row>
    <row r="7" spans="1:3" x14ac:dyDescent="0.25">
      <c r="A7" s="95" t="s">
        <v>53</v>
      </c>
      <c r="B7" s="88">
        <v>2200000</v>
      </c>
      <c r="C7" s="89">
        <f>B7/B15</f>
        <v>2.489936074513012E-2</v>
      </c>
    </row>
    <row r="8" spans="1:3" x14ac:dyDescent="0.25">
      <c r="A8" s="95" t="s">
        <v>62</v>
      </c>
      <c r="B8" s="88">
        <v>2062000</v>
      </c>
      <c r="C8" s="89">
        <f>B8/B15</f>
        <v>2.3337491752935594E-2</v>
      </c>
    </row>
    <row r="9" spans="1:3" x14ac:dyDescent="0.25">
      <c r="A9" s="95" t="s">
        <v>76</v>
      </c>
      <c r="B9" s="88">
        <v>1983819</v>
      </c>
      <c r="C9" s="89">
        <f>B9/B15</f>
        <v>2.2452647697292404E-2</v>
      </c>
    </row>
    <row r="10" spans="1:3" x14ac:dyDescent="0.25">
      <c r="A10" s="95" t="s">
        <v>72</v>
      </c>
      <c r="B10" s="88">
        <v>1860000</v>
      </c>
      <c r="C10" s="89">
        <f>B10/B15</f>
        <v>2.1051277720882739E-2</v>
      </c>
    </row>
    <row r="11" spans="1:3" x14ac:dyDescent="0.25">
      <c r="A11" s="95" t="s">
        <v>54</v>
      </c>
      <c r="B11" s="91">
        <v>1782488</v>
      </c>
      <c r="C11" s="92">
        <f>B11/B15</f>
        <v>2.0174005334484317E-2</v>
      </c>
    </row>
    <row r="12" spans="1:3" x14ac:dyDescent="0.25">
      <c r="A12" s="78" t="s">
        <v>13</v>
      </c>
      <c r="B12" s="79">
        <f>SUM(B2:B11)</f>
        <v>27470487</v>
      </c>
      <c r="C12" s="84">
        <f>B12/B15</f>
        <v>0.31090798438973061</v>
      </c>
    </row>
    <row r="13" spans="1:3" x14ac:dyDescent="0.25">
      <c r="A13" s="87" t="s">
        <v>14</v>
      </c>
      <c r="B13" s="27">
        <v>676093</v>
      </c>
      <c r="C13" s="89">
        <f>B13/B15</f>
        <v>7.6519470473896635E-3</v>
      </c>
    </row>
    <row r="14" spans="1:3" x14ac:dyDescent="0.25">
      <c r="A14" s="90" t="s">
        <v>15</v>
      </c>
      <c r="B14" s="91">
        <f>B15-B13-B12</f>
        <v>60209102</v>
      </c>
      <c r="C14" s="92">
        <f>B14/B15</f>
        <v>0.68144006856287975</v>
      </c>
    </row>
    <row r="15" spans="1:3" x14ac:dyDescent="0.25">
      <c r="A15" s="75" t="s">
        <v>16</v>
      </c>
      <c r="B15" s="83">
        <v>88355682</v>
      </c>
      <c r="C15" s="82">
        <f>SUM(C12:C14)</f>
        <v>1</v>
      </c>
    </row>
    <row r="16" spans="1:3" x14ac:dyDescent="0.25">
      <c r="A16" s="93" t="s">
        <v>56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8392B-F205-402B-A2E3-DFD7E0FEB7CC}">
  <dimension ref="A1:C16"/>
  <sheetViews>
    <sheetView workbookViewId="0">
      <selection sqref="A1:C16"/>
    </sheetView>
  </sheetViews>
  <sheetFormatPr defaultRowHeight="15" x14ac:dyDescent="0.25"/>
  <cols>
    <col min="1" max="1" width="27" bestFit="1" customWidth="1"/>
    <col min="2" max="2" width="10.140625" bestFit="1" customWidth="1"/>
    <col min="3" max="3" width="18.85546875" bestFit="1" customWidth="1"/>
  </cols>
  <sheetData>
    <row r="1" spans="1:3" x14ac:dyDescent="0.25">
      <c r="A1" s="75" t="s">
        <v>78</v>
      </c>
      <c r="B1" s="75" t="s">
        <v>1</v>
      </c>
      <c r="C1" s="81" t="s">
        <v>2</v>
      </c>
    </row>
    <row r="2" spans="1:3" x14ac:dyDescent="0.25">
      <c r="A2" s="95" t="s">
        <v>77</v>
      </c>
      <c r="B2" s="107">
        <v>4690210</v>
      </c>
      <c r="C2" s="89">
        <f>B2/B15</f>
        <v>5.3083286709280336E-2</v>
      </c>
    </row>
    <row r="3" spans="1:3" x14ac:dyDescent="0.25">
      <c r="A3" s="95" t="s">
        <v>3</v>
      </c>
      <c r="B3" s="88">
        <v>4386478</v>
      </c>
      <c r="C3" s="89">
        <f>B3/B15</f>
        <v>4.9645680964807676E-2</v>
      </c>
    </row>
    <row r="4" spans="1:3" x14ac:dyDescent="0.25">
      <c r="A4" s="95" t="s">
        <v>4</v>
      </c>
      <c r="B4" s="88">
        <v>4151965</v>
      </c>
      <c r="C4" s="89">
        <f>B4/B15</f>
        <v>4.6991488334615535E-2</v>
      </c>
    </row>
    <row r="5" spans="1:3" x14ac:dyDescent="0.25">
      <c r="A5" s="106" t="s">
        <v>12</v>
      </c>
      <c r="B5" s="88">
        <v>3184206</v>
      </c>
      <c r="C5" s="89">
        <f>B5/B15</f>
        <v>3.6038497218549001E-2</v>
      </c>
    </row>
    <row r="6" spans="1:3" x14ac:dyDescent="0.25">
      <c r="A6" s="95" t="s">
        <v>53</v>
      </c>
      <c r="B6" s="88">
        <v>2370961</v>
      </c>
      <c r="C6" s="89">
        <f>B6/B15</f>
        <v>2.6834278750742936E-2</v>
      </c>
    </row>
    <row r="7" spans="1:3" x14ac:dyDescent="0.25">
      <c r="A7" s="95" t="s">
        <v>76</v>
      </c>
      <c r="B7" s="88">
        <v>2252118</v>
      </c>
      <c r="C7" s="89">
        <f>B7/B15</f>
        <v>2.5489226601182254E-2</v>
      </c>
    </row>
    <row r="8" spans="1:3" x14ac:dyDescent="0.25">
      <c r="A8" s="95" t="s">
        <v>71</v>
      </c>
      <c r="B8" s="88">
        <v>2208321</v>
      </c>
      <c r="C8" s="89">
        <f>B8/B15</f>
        <v>2.4993536918202951E-2</v>
      </c>
    </row>
    <row r="9" spans="1:3" x14ac:dyDescent="0.25">
      <c r="A9" s="95" t="s">
        <v>62</v>
      </c>
      <c r="B9" s="88">
        <v>2057904</v>
      </c>
      <c r="C9" s="89">
        <f>B9/B15</f>
        <v>2.3291133670384663E-2</v>
      </c>
    </row>
    <row r="10" spans="1:3" x14ac:dyDescent="0.25">
      <c r="A10" s="95" t="s">
        <v>54</v>
      </c>
      <c r="B10" s="88">
        <v>1920080</v>
      </c>
      <c r="C10" s="89">
        <f>B10/B15</f>
        <v>2.1731256627049746E-2</v>
      </c>
    </row>
    <row r="11" spans="1:3" x14ac:dyDescent="0.25">
      <c r="A11" s="95" t="s">
        <v>72</v>
      </c>
      <c r="B11" s="91">
        <v>1860000</v>
      </c>
      <c r="C11" s="92">
        <f>B11/B15</f>
        <v>2.1051277720882739E-2</v>
      </c>
    </row>
    <row r="12" spans="1:3" x14ac:dyDescent="0.25">
      <c r="A12" s="78" t="s">
        <v>13</v>
      </c>
      <c r="B12" s="79">
        <f>SUM(B2:B11)</f>
        <v>29082243</v>
      </c>
      <c r="C12" s="84">
        <f>B12/B15</f>
        <v>0.32914966351569785</v>
      </c>
    </row>
    <row r="13" spans="1:3" x14ac:dyDescent="0.25">
      <c r="A13" s="87" t="s">
        <v>14</v>
      </c>
      <c r="B13" s="27">
        <v>676093</v>
      </c>
      <c r="C13" s="89">
        <f>B13/B15</f>
        <v>7.6519470473896635E-3</v>
      </c>
    </row>
    <row r="14" spans="1:3" x14ac:dyDescent="0.25">
      <c r="A14" s="90" t="s">
        <v>15</v>
      </c>
      <c r="B14" s="91">
        <f>B15-B13-B12</f>
        <v>58597346</v>
      </c>
      <c r="C14" s="92">
        <f>B14/B15</f>
        <v>0.66319838943691245</v>
      </c>
    </row>
    <row r="15" spans="1:3" x14ac:dyDescent="0.25">
      <c r="A15" s="75" t="s">
        <v>16</v>
      </c>
      <c r="B15" s="83">
        <v>88355682</v>
      </c>
      <c r="C15" s="82">
        <f>SUM(C12:C14)</f>
        <v>1</v>
      </c>
    </row>
    <row r="16" spans="1:3" x14ac:dyDescent="0.25">
      <c r="A16" s="93" t="s">
        <v>56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09E3D-1E33-441C-8B33-21F9AE5D3EC9}">
  <dimension ref="A1:C16"/>
  <sheetViews>
    <sheetView workbookViewId="0">
      <selection activeCell="A39" sqref="A39"/>
    </sheetView>
  </sheetViews>
  <sheetFormatPr defaultRowHeight="15" x14ac:dyDescent="0.25"/>
  <cols>
    <col min="1" max="1" width="25.7109375" customWidth="1"/>
    <col min="2" max="2" width="10.140625" bestFit="1" customWidth="1"/>
    <col min="3" max="3" width="18.85546875" bestFit="1" customWidth="1"/>
  </cols>
  <sheetData>
    <row r="1" spans="1:3" x14ac:dyDescent="0.25">
      <c r="A1" s="75" t="s">
        <v>75</v>
      </c>
      <c r="B1" s="75" t="s">
        <v>1</v>
      </c>
      <c r="C1" s="81" t="s">
        <v>2</v>
      </c>
    </row>
    <row r="2" spans="1:3" x14ac:dyDescent="0.25">
      <c r="A2" s="95" t="s">
        <v>3</v>
      </c>
      <c r="B2" s="107">
        <v>4969706</v>
      </c>
      <c r="C2" s="89">
        <f>B2/B15</f>
        <v>5.6246592041471651E-2</v>
      </c>
    </row>
    <row r="3" spans="1:3" x14ac:dyDescent="0.25">
      <c r="A3" s="95" t="s">
        <v>12</v>
      </c>
      <c r="B3" s="88">
        <v>3746561</v>
      </c>
      <c r="C3" s="89">
        <f>B3/B15</f>
        <v>4.240316995119793E-2</v>
      </c>
    </row>
    <row r="4" spans="1:3" x14ac:dyDescent="0.25">
      <c r="A4" s="95" t="s">
        <v>4</v>
      </c>
      <c r="B4" s="88">
        <v>3398560</v>
      </c>
      <c r="C4" s="89">
        <f>B4/B15</f>
        <v>3.846453247907701E-2</v>
      </c>
    </row>
    <row r="5" spans="1:3" x14ac:dyDescent="0.25">
      <c r="A5" s="106" t="s">
        <v>61</v>
      </c>
      <c r="B5" s="88">
        <v>2518313</v>
      </c>
      <c r="C5" s="89">
        <f>B5/B15</f>
        <v>2.8501992661886758E-2</v>
      </c>
    </row>
    <row r="6" spans="1:3" x14ac:dyDescent="0.25">
      <c r="A6" s="95" t="s">
        <v>53</v>
      </c>
      <c r="B6" s="88">
        <v>2470961</v>
      </c>
      <c r="C6" s="89">
        <f>B6/B15</f>
        <v>2.7966067875521576E-2</v>
      </c>
    </row>
    <row r="7" spans="1:3" x14ac:dyDescent="0.25">
      <c r="A7" s="95" t="s">
        <v>72</v>
      </c>
      <c r="B7" s="88">
        <v>2270000</v>
      </c>
      <c r="C7" s="89">
        <f>B7/B15</f>
        <v>2.5691613132475172E-2</v>
      </c>
    </row>
    <row r="8" spans="1:3" x14ac:dyDescent="0.25">
      <c r="A8" s="95" t="s">
        <v>71</v>
      </c>
      <c r="B8" s="88">
        <v>2208321</v>
      </c>
      <c r="C8" s="89">
        <f>B8/B15</f>
        <v>2.4993536918202951E-2</v>
      </c>
    </row>
    <row r="9" spans="1:3" x14ac:dyDescent="0.25">
      <c r="A9" s="95" t="s">
        <v>62</v>
      </c>
      <c r="B9" s="88">
        <v>2052740</v>
      </c>
      <c r="C9" s="89">
        <f>B9/B15</f>
        <v>2.3232688079981093E-2</v>
      </c>
    </row>
    <row r="10" spans="1:3" x14ac:dyDescent="0.25">
      <c r="A10" s="95" t="s">
        <v>54</v>
      </c>
      <c r="B10" s="88">
        <v>2012770</v>
      </c>
      <c r="C10" s="89">
        <f>B10/B15</f>
        <v>2.2780311966807069E-2</v>
      </c>
    </row>
    <row r="11" spans="1:3" x14ac:dyDescent="0.25">
      <c r="A11" s="95" t="s">
        <v>76</v>
      </c>
      <c r="B11" s="91">
        <v>1526659</v>
      </c>
      <c r="C11" s="92">
        <f>B11/B15</f>
        <v>1.7278560534454365E-2</v>
      </c>
    </row>
    <row r="12" spans="1:3" x14ac:dyDescent="0.25">
      <c r="A12" s="78" t="s">
        <v>13</v>
      </c>
      <c r="B12" s="79">
        <f>SUM(B2:B11)</f>
        <v>27174591</v>
      </c>
      <c r="C12" s="84">
        <f>B12/B15</f>
        <v>0.3075590656410756</v>
      </c>
    </row>
    <row r="13" spans="1:3" x14ac:dyDescent="0.25">
      <c r="A13" s="87" t="s">
        <v>14</v>
      </c>
      <c r="B13" s="27">
        <v>676093</v>
      </c>
      <c r="C13" s="89">
        <f>B13/B15</f>
        <v>7.6519470473896635E-3</v>
      </c>
    </row>
    <row r="14" spans="1:3" x14ac:dyDescent="0.25">
      <c r="A14" s="90" t="s">
        <v>15</v>
      </c>
      <c r="B14" s="91">
        <f>B15-B13-B12</f>
        <v>60504998</v>
      </c>
      <c r="C14" s="92">
        <f>B14/B15</f>
        <v>0.6847889873115347</v>
      </c>
    </row>
    <row r="15" spans="1:3" x14ac:dyDescent="0.25">
      <c r="A15" s="75" t="s">
        <v>16</v>
      </c>
      <c r="B15" s="83">
        <v>88355682</v>
      </c>
      <c r="C15" s="82">
        <f>SUM(C12:C14)</f>
        <v>1</v>
      </c>
    </row>
    <row r="16" spans="1:3" x14ac:dyDescent="0.25">
      <c r="A16" s="93" t="s">
        <v>56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39DD2-8C18-4600-82A2-6A3F5CCF9755}">
  <dimension ref="A1:C16"/>
  <sheetViews>
    <sheetView workbookViewId="0">
      <selection activeCell="B34" sqref="B34"/>
    </sheetView>
  </sheetViews>
  <sheetFormatPr defaultRowHeight="15" x14ac:dyDescent="0.25"/>
  <cols>
    <col min="1" max="1" width="26.28515625" bestFit="1" customWidth="1"/>
    <col min="2" max="2" width="10.140625" bestFit="1" customWidth="1"/>
    <col min="3" max="3" width="18.85546875" bestFit="1" customWidth="1"/>
  </cols>
  <sheetData>
    <row r="1" spans="1:3" x14ac:dyDescent="0.25">
      <c r="A1" s="75" t="s">
        <v>74</v>
      </c>
      <c r="B1" s="75" t="s">
        <v>1</v>
      </c>
      <c r="C1" s="81" t="s">
        <v>2</v>
      </c>
    </row>
    <row r="2" spans="1:3" x14ac:dyDescent="0.25">
      <c r="A2" s="95" t="s">
        <v>3</v>
      </c>
      <c r="B2" s="107">
        <v>4969706</v>
      </c>
      <c r="C2" s="89">
        <f>B2/B15</f>
        <v>5.6246592041471651E-2</v>
      </c>
    </row>
    <row r="3" spans="1:3" x14ac:dyDescent="0.25">
      <c r="A3" s="95" t="s">
        <v>12</v>
      </c>
      <c r="B3" s="88">
        <v>3746561</v>
      </c>
      <c r="C3" s="89">
        <f>B3/B15</f>
        <v>4.240316995119793E-2</v>
      </c>
    </row>
    <row r="4" spans="1:3" x14ac:dyDescent="0.25">
      <c r="A4" s="95" t="s">
        <v>4</v>
      </c>
      <c r="B4" s="88">
        <v>3390060</v>
      </c>
      <c r="C4" s="89">
        <f>B4/B15</f>
        <v>3.8368330403470825E-2</v>
      </c>
    </row>
    <row r="5" spans="1:3" x14ac:dyDescent="0.25">
      <c r="A5" s="106" t="s">
        <v>72</v>
      </c>
      <c r="B5" s="88">
        <v>2793844</v>
      </c>
      <c r="C5" s="89">
        <f>B5/B15</f>
        <v>3.1620422555280601E-2</v>
      </c>
    </row>
    <row r="6" spans="1:3" x14ac:dyDescent="0.25">
      <c r="A6" s="95" t="s">
        <v>61</v>
      </c>
      <c r="B6" s="88">
        <v>2518313</v>
      </c>
      <c r="C6" s="89">
        <f>B6/B15</f>
        <v>2.8501992661886758E-2</v>
      </c>
    </row>
    <row r="7" spans="1:3" x14ac:dyDescent="0.25">
      <c r="A7" s="95" t="s">
        <v>53</v>
      </c>
      <c r="B7" s="88">
        <v>2470961</v>
      </c>
      <c r="C7" s="89">
        <f>B7/B15</f>
        <v>2.7966067875521576E-2</v>
      </c>
    </row>
    <row r="8" spans="1:3" x14ac:dyDescent="0.25">
      <c r="A8" s="95" t="s">
        <v>71</v>
      </c>
      <c r="B8" s="88">
        <v>2208321</v>
      </c>
      <c r="C8" s="89">
        <f>B8/B15</f>
        <v>2.4993536918202951E-2</v>
      </c>
    </row>
    <row r="9" spans="1:3" x14ac:dyDescent="0.25">
      <c r="A9" s="95" t="s">
        <v>23</v>
      </c>
      <c r="B9" s="88">
        <v>2194450</v>
      </c>
      <c r="C9" s="89">
        <f>B9/B15</f>
        <v>2.4836546448704908E-2</v>
      </c>
    </row>
    <row r="10" spans="1:3" x14ac:dyDescent="0.25">
      <c r="A10" s="95" t="s">
        <v>62</v>
      </c>
      <c r="B10" s="88">
        <v>2007736</v>
      </c>
      <c r="C10" s="89">
        <f>B10/B15</f>
        <v>2.2723337702265714E-2</v>
      </c>
    </row>
    <row r="11" spans="1:3" x14ac:dyDescent="0.25">
      <c r="A11" s="95" t="s">
        <v>54</v>
      </c>
      <c r="B11" s="91">
        <v>1961403</v>
      </c>
      <c r="C11" s="92">
        <f>B11/B15</f>
        <v>2.2198945847082024E-2</v>
      </c>
    </row>
    <row r="12" spans="1:3" x14ac:dyDescent="0.25">
      <c r="A12" s="78" t="s">
        <v>13</v>
      </c>
      <c r="B12" s="79">
        <f>SUM(B2:B11)</f>
        <v>28261355</v>
      </c>
      <c r="C12" s="84">
        <f>B12/B15</f>
        <v>0.31985894240508495</v>
      </c>
    </row>
    <row r="13" spans="1:3" x14ac:dyDescent="0.25">
      <c r="A13" s="87" t="s">
        <v>14</v>
      </c>
      <c r="B13" s="27">
        <v>634093</v>
      </c>
      <c r="C13" s="89">
        <f>B13/B15</f>
        <v>7.1765956149826334E-3</v>
      </c>
    </row>
    <row r="14" spans="1:3" x14ac:dyDescent="0.25">
      <c r="A14" s="90" t="s">
        <v>15</v>
      </c>
      <c r="B14" s="91">
        <f>B15-B13-B12</f>
        <v>59460234</v>
      </c>
      <c r="C14" s="92">
        <f>B14/B15</f>
        <v>0.67296446197993243</v>
      </c>
    </row>
    <row r="15" spans="1:3" x14ac:dyDescent="0.25">
      <c r="A15" s="75" t="s">
        <v>16</v>
      </c>
      <c r="B15" s="83">
        <v>88355682</v>
      </c>
      <c r="C15" s="82">
        <f>SUM(C12:C14)</f>
        <v>1</v>
      </c>
    </row>
    <row r="16" spans="1:3" x14ac:dyDescent="0.25">
      <c r="A16" s="93" t="s">
        <v>56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18491-8F0D-42B8-9117-0115B67B47CC}">
  <dimension ref="A1:C16"/>
  <sheetViews>
    <sheetView workbookViewId="0">
      <selection sqref="A1:C16"/>
    </sheetView>
  </sheetViews>
  <sheetFormatPr defaultRowHeight="15" x14ac:dyDescent="0.25"/>
  <cols>
    <col min="1" max="1" width="26.28515625" bestFit="1" customWidth="1"/>
    <col min="2" max="2" width="10.140625" bestFit="1" customWidth="1"/>
    <col min="3" max="3" width="18.85546875" bestFit="1" customWidth="1"/>
  </cols>
  <sheetData>
    <row r="1" spans="1:3" x14ac:dyDescent="0.25">
      <c r="A1" s="75" t="s">
        <v>73</v>
      </c>
      <c r="B1" s="75" t="s">
        <v>1</v>
      </c>
      <c r="C1" s="81" t="s">
        <v>2</v>
      </c>
    </row>
    <row r="2" spans="1:3" x14ac:dyDescent="0.25">
      <c r="A2" s="95" t="s">
        <v>3</v>
      </c>
      <c r="B2" s="107">
        <v>4969706</v>
      </c>
      <c r="C2" s="89">
        <f>B2/B15</f>
        <v>5.6246592041471651E-2</v>
      </c>
    </row>
    <row r="3" spans="1:3" x14ac:dyDescent="0.25">
      <c r="A3" s="95" t="s">
        <v>72</v>
      </c>
      <c r="B3" s="88">
        <v>2841774</v>
      </c>
      <c r="C3" s="89">
        <f>B3/B15</f>
        <v>3.2162889082787E-2</v>
      </c>
    </row>
    <row r="4" spans="1:3" x14ac:dyDescent="0.25">
      <c r="A4" s="95" t="s">
        <v>12</v>
      </c>
      <c r="B4" s="88">
        <v>2520409</v>
      </c>
      <c r="C4" s="89">
        <f>B4/B15</f>
        <v>2.852571496194212E-2</v>
      </c>
    </row>
    <row r="5" spans="1:3" x14ac:dyDescent="0.25">
      <c r="A5" s="106" t="s">
        <v>61</v>
      </c>
      <c r="B5" s="88">
        <v>2518313</v>
      </c>
      <c r="C5" s="89">
        <f>B5/B15</f>
        <v>2.8501992661886758E-2</v>
      </c>
    </row>
    <row r="6" spans="1:3" x14ac:dyDescent="0.25">
      <c r="A6" s="95" t="s">
        <v>4</v>
      </c>
      <c r="B6" s="88">
        <v>2412105</v>
      </c>
      <c r="C6" s="89">
        <f>B6/B15</f>
        <v>2.7299942068241861E-2</v>
      </c>
    </row>
    <row r="7" spans="1:3" x14ac:dyDescent="0.25">
      <c r="A7" s="95" t="s">
        <v>53</v>
      </c>
      <c r="B7" s="88">
        <v>2370961</v>
      </c>
      <c r="C7" s="89">
        <f>B7/B15</f>
        <v>2.6834278750742936E-2</v>
      </c>
    </row>
    <row r="8" spans="1:3" x14ac:dyDescent="0.25">
      <c r="A8" s="95" t="s">
        <v>62</v>
      </c>
      <c r="B8" s="88">
        <v>2265293</v>
      </c>
      <c r="C8" s="89">
        <f>B8/B15</f>
        <v>2.5638339818371839E-2</v>
      </c>
    </row>
    <row r="9" spans="1:3" x14ac:dyDescent="0.25">
      <c r="A9" s="95" t="s">
        <v>71</v>
      </c>
      <c r="B9" s="88">
        <v>2208321</v>
      </c>
      <c r="C9" s="89">
        <f>B9/B15</f>
        <v>2.4993536918202951E-2</v>
      </c>
    </row>
    <row r="10" spans="1:3" x14ac:dyDescent="0.25">
      <c r="A10" s="95" t="s">
        <v>65</v>
      </c>
      <c r="B10" s="88">
        <v>2067493</v>
      </c>
      <c r="C10" s="89">
        <f>B10/B15</f>
        <v>2.3399660929559685E-2</v>
      </c>
    </row>
    <row r="11" spans="1:3" x14ac:dyDescent="0.25">
      <c r="A11" s="95" t="s">
        <v>54</v>
      </c>
      <c r="B11" s="91">
        <v>1986199</v>
      </c>
      <c r="C11" s="92">
        <f>B11/B15</f>
        <v>2.2479584278462136E-2</v>
      </c>
    </row>
    <row r="12" spans="1:3" x14ac:dyDescent="0.25">
      <c r="A12" s="78" t="s">
        <v>13</v>
      </c>
      <c r="B12" s="79">
        <f>SUM(B2:B11)</f>
        <v>26160574</v>
      </c>
      <c r="C12" s="84">
        <f>B12/B15</f>
        <v>0.29608253151166891</v>
      </c>
    </row>
    <row r="13" spans="1:3" x14ac:dyDescent="0.25">
      <c r="A13" s="87" t="s">
        <v>14</v>
      </c>
      <c r="B13" s="27">
        <v>625593</v>
      </c>
      <c r="C13" s="89">
        <f>B13/B15</f>
        <v>7.0803935393764488E-3</v>
      </c>
    </row>
    <row r="14" spans="1:3" x14ac:dyDescent="0.25">
      <c r="A14" s="90" t="s">
        <v>15</v>
      </c>
      <c r="B14" s="91">
        <f>B15-B13-B12</f>
        <v>61569515</v>
      </c>
      <c r="C14" s="92">
        <f>B14/B15</f>
        <v>0.69683707494895464</v>
      </c>
    </row>
    <row r="15" spans="1:3" x14ac:dyDescent="0.25">
      <c r="A15" s="75" t="s">
        <v>16</v>
      </c>
      <c r="B15" s="83">
        <v>88355682</v>
      </c>
      <c r="C15" s="82">
        <f>SUM(C12:C14)</f>
        <v>1</v>
      </c>
    </row>
    <row r="16" spans="1:3" x14ac:dyDescent="0.25">
      <c r="A16" s="93" t="s">
        <v>56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F05F4-821B-4EB6-B32B-32DF6D4057CD}">
  <dimension ref="A1:C16"/>
  <sheetViews>
    <sheetView workbookViewId="0">
      <selection sqref="A1:C17"/>
    </sheetView>
  </sheetViews>
  <sheetFormatPr defaultRowHeight="15" x14ac:dyDescent="0.25"/>
  <cols>
    <col min="1" max="1" width="31.85546875" bestFit="1" customWidth="1"/>
    <col min="2" max="2" width="10.140625" bestFit="1" customWidth="1"/>
    <col min="3" max="3" width="18.85546875" bestFit="1" customWidth="1"/>
  </cols>
  <sheetData>
    <row r="1" spans="1:3" x14ac:dyDescent="0.25">
      <c r="A1" s="75" t="s">
        <v>70</v>
      </c>
      <c r="B1" s="75" t="s">
        <v>1</v>
      </c>
      <c r="C1" s="81" t="s">
        <v>2</v>
      </c>
    </row>
    <row r="2" spans="1:3" x14ac:dyDescent="0.25">
      <c r="A2" s="95" t="s">
        <v>3</v>
      </c>
      <c r="B2" s="105">
        <v>4969706</v>
      </c>
      <c r="C2" s="89">
        <f>B2/B15</f>
        <v>5.6246592041471651E-2</v>
      </c>
    </row>
    <row r="3" spans="1:3" x14ac:dyDescent="0.25">
      <c r="A3" s="95" t="s">
        <v>7</v>
      </c>
      <c r="B3" s="106">
        <v>2672344</v>
      </c>
      <c r="C3" s="89">
        <f>B3/B15</f>
        <v>3.0245298768674548E-2</v>
      </c>
    </row>
    <row r="4" spans="1:3" x14ac:dyDescent="0.25">
      <c r="A4" s="95" t="s">
        <v>65</v>
      </c>
      <c r="B4" s="106">
        <v>2522305</v>
      </c>
      <c r="C4" s="89">
        <f>B4/B15</f>
        <v>2.8547173683747921E-2</v>
      </c>
    </row>
    <row r="5" spans="1:3" x14ac:dyDescent="0.25">
      <c r="A5" s="106" t="s">
        <v>12</v>
      </c>
      <c r="B5" s="106">
        <v>2520409</v>
      </c>
      <c r="C5" s="89">
        <f>B5/B15</f>
        <v>2.852571496194212E-2</v>
      </c>
    </row>
    <row r="6" spans="1:3" x14ac:dyDescent="0.25">
      <c r="A6" s="95" t="s">
        <v>61</v>
      </c>
      <c r="B6" s="106">
        <v>2518313</v>
      </c>
      <c r="C6" s="89">
        <f>B6/B15</f>
        <v>2.8501992661886758E-2</v>
      </c>
    </row>
    <row r="7" spans="1:3" x14ac:dyDescent="0.25">
      <c r="A7" s="95" t="s">
        <v>62</v>
      </c>
      <c r="B7" s="106">
        <v>2248265</v>
      </c>
      <c r="C7" s="89">
        <f>B7/B15</f>
        <v>2.5445618766204534E-2</v>
      </c>
    </row>
    <row r="8" spans="1:3" x14ac:dyDescent="0.25">
      <c r="A8" s="95" t="s">
        <v>71</v>
      </c>
      <c r="B8" s="106">
        <v>2208321</v>
      </c>
      <c r="C8" s="89">
        <f>B8/B15</f>
        <v>2.4993536918202951E-2</v>
      </c>
    </row>
    <row r="9" spans="1:3" x14ac:dyDescent="0.25">
      <c r="A9" s="95" t="s">
        <v>54</v>
      </c>
      <c r="B9" s="106">
        <v>2085120</v>
      </c>
      <c r="C9" s="89">
        <f>B9/B15</f>
        <v>2.3599161398584416E-2</v>
      </c>
    </row>
    <row r="10" spans="1:3" x14ac:dyDescent="0.25">
      <c r="A10" s="95" t="s">
        <v>53</v>
      </c>
      <c r="B10" s="106">
        <v>2071805</v>
      </c>
      <c r="C10" s="89">
        <f>B10/B15</f>
        <v>2.3448463676620141E-2</v>
      </c>
    </row>
    <row r="11" spans="1:3" x14ac:dyDescent="0.25">
      <c r="A11" s="95" t="s">
        <v>8</v>
      </c>
      <c r="B11" s="90">
        <v>1501881</v>
      </c>
      <c r="C11" s="92">
        <f>B11/B15</f>
        <v>1.6998125825116714E-2</v>
      </c>
    </row>
    <row r="12" spans="1:3" x14ac:dyDescent="0.25">
      <c r="A12" s="78" t="s">
        <v>13</v>
      </c>
      <c r="B12" s="79">
        <f>SUM(B2:B11)</f>
        <v>25318469</v>
      </c>
      <c r="C12" s="84">
        <f>B12/B15</f>
        <v>0.28655167870245174</v>
      </c>
    </row>
    <row r="13" spans="1:3" x14ac:dyDescent="0.25">
      <c r="A13" s="87" t="s">
        <v>14</v>
      </c>
      <c r="B13" s="27">
        <f>917004+31467-217878</f>
        <v>730593</v>
      </c>
      <c r="C13" s="89">
        <f>B13/B15</f>
        <v>8.2687721203940235E-3</v>
      </c>
    </row>
    <row r="14" spans="1:3" x14ac:dyDescent="0.25">
      <c r="A14" s="90" t="s">
        <v>15</v>
      </c>
      <c r="B14" s="91">
        <f>B15-B13-B12</f>
        <v>62306620</v>
      </c>
      <c r="C14" s="92">
        <f>B14/B15</f>
        <v>0.7051795491771542</v>
      </c>
    </row>
    <row r="15" spans="1:3" x14ac:dyDescent="0.25">
      <c r="A15" s="75" t="s">
        <v>16</v>
      </c>
      <c r="B15" s="83">
        <v>88355682</v>
      </c>
      <c r="C15" s="82">
        <f>SUM(C12:C14)</f>
        <v>1</v>
      </c>
    </row>
    <row r="16" spans="1:3" x14ac:dyDescent="0.25">
      <c r="A16" s="93" t="s">
        <v>56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C563A-095C-49E5-B87C-F30A52D2BE65}">
  <dimension ref="A1:C16"/>
  <sheetViews>
    <sheetView workbookViewId="0">
      <selection sqref="A1:C16"/>
    </sheetView>
  </sheetViews>
  <sheetFormatPr defaultRowHeight="15" x14ac:dyDescent="0.25"/>
  <cols>
    <col min="1" max="1" width="31.140625" bestFit="1" customWidth="1"/>
    <col min="2" max="2" width="10.140625" bestFit="1" customWidth="1"/>
    <col min="3" max="3" width="18.85546875" bestFit="1" customWidth="1"/>
  </cols>
  <sheetData>
    <row r="1" spans="1:3" x14ac:dyDescent="0.25">
      <c r="A1" s="75" t="s">
        <v>69</v>
      </c>
      <c r="B1" s="75" t="s">
        <v>1</v>
      </c>
      <c r="C1" s="81" t="s">
        <v>2</v>
      </c>
    </row>
    <row r="2" spans="1:3" x14ac:dyDescent="0.25">
      <c r="A2" s="95" t="s">
        <v>3</v>
      </c>
      <c r="B2" s="105">
        <v>4969706</v>
      </c>
      <c r="C2" s="89">
        <f>B2/B15</f>
        <v>5.6246592041471651E-2</v>
      </c>
    </row>
    <row r="3" spans="1:3" x14ac:dyDescent="0.25">
      <c r="A3" s="95" t="s">
        <v>7</v>
      </c>
      <c r="B3" s="106">
        <v>2802141</v>
      </c>
      <c r="C3" s="89">
        <f>B3/B15</f>
        <v>3.1714327098963484E-2</v>
      </c>
    </row>
    <row r="4" spans="1:3" x14ac:dyDescent="0.25">
      <c r="A4" s="95" t="s">
        <v>61</v>
      </c>
      <c r="B4" s="106">
        <v>2518313</v>
      </c>
      <c r="C4" s="89">
        <f>B4/B15</f>
        <v>2.8501992661886758E-2</v>
      </c>
    </row>
    <row r="5" spans="1:3" x14ac:dyDescent="0.25">
      <c r="A5" s="106" t="s">
        <v>53</v>
      </c>
      <c r="B5" s="106">
        <v>2405961</v>
      </c>
      <c r="C5" s="89">
        <f>B5/B15</f>
        <v>2.7230404944415459E-2</v>
      </c>
    </row>
    <row r="6" spans="1:3" x14ac:dyDescent="0.25">
      <c r="A6" s="95" t="s">
        <v>12</v>
      </c>
      <c r="B6" s="106">
        <v>2391134</v>
      </c>
      <c r="C6" s="89">
        <f>B6/B15</f>
        <v>2.7062594570884529E-2</v>
      </c>
    </row>
    <row r="7" spans="1:3" x14ac:dyDescent="0.25">
      <c r="A7" s="95" t="s">
        <v>62</v>
      </c>
      <c r="B7" s="106">
        <v>2262797</v>
      </c>
      <c r="C7" s="89">
        <f>B7/B15</f>
        <v>2.5610090361817363E-2</v>
      </c>
    </row>
    <row r="8" spans="1:3" x14ac:dyDescent="0.25">
      <c r="A8" s="95" t="s">
        <v>54</v>
      </c>
      <c r="B8" s="106">
        <v>2089569</v>
      </c>
      <c r="C8" s="89">
        <f>B8/B15</f>
        <v>2.3649514696745817E-2</v>
      </c>
    </row>
    <row r="9" spans="1:3" x14ac:dyDescent="0.25">
      <c r="A9" s="95" t="s">
        <v>8</v>
      </c>
      <c r="B9" s="106">
        <v>1823034</v>
      </c>
      <c r="C9" s="89">
        <f>B9/B15</f>
        <v>2.0632900553017065E-2</v>
      </c>
    </row>
    <row r="10" spans="1:3" x14ac:dyDescent="0.25">
      <c r="A10" s="95" t="s">
        <v>65</v>
      </c>
      <c r="B10" s="106">
        <v>1770653</v>
      </c>
      <c r="C10" s="89">
        <f>B10/B15</f>
        <v>2.0040058091566764E-2</v>
      </c>
    </row>
    <row r="11" spans="1:3" x14ac:dyDescent="0.25">
      <c r="A11" s="95" t="s">
        <v>58</v>
      </c>
      <c r="B11" s="90">
        <v>1377827</v>
      </c>
      <c r="C11" s="92">
        <f>B11/B15</f>
        <v>1.5594096144263818E-2</v>
      </c>
    </row>
    <row r="12" spans="1:3" x14ac:dyDescent="0.25">
      <c r="A12" s="78" t="s">
        <v>13</v>
      </c>
      <c r="B12" s="79">
        <f>SUM(B2:B11)</f>
        <v>24411135</v>
      </c>
      <c r="C12" s="84">
        <f>B12/B15</f>
        <v>0.27628257116503269</v>
      </c>
    </row>
    <row r="13" spans="1:3" x14ac:dyDescent="0.25">
      <c r="A13" s="87" t="s">
        <v>14</v>
      </c>
      <c r="B13" s="27">
        <f>917004+31467</f>
        <v>948471</v>
      </c>
      <c r="C13" s="89">
        <f>B13/B15</f>
        <v>1.0734691629679232E-2</v>
      </c>
    </row>
    <row r="14" spans="1:3" x14ac:dyDescent="0.25">
      <c r="A14" s="90" t="s">
        <v>15</v>
      </c>
      <c r="B14" s="91">
        <f>B15-B13-B12</f>
        <v>62996076</v>
      </c>
      <c r="C14" s="92">
        <f>B14/B15</f>
        <v>0.71298273720528804</v>
      </c>
    </row>
    <row r="15" spans="1:3" x14ac:dyDescent="0.25">
      <c r="A15" s="75" t="s">
        <v>16</v>
      </c>
      <c r="B15" s="83">
        <v>88355682</v>
      </c>
      <c r="C15" s="82">
        <f>SUM(C12:C14)</f>
        <v>1</v>
      </c>
    </row>
    <row r="16" spans="1:3" x14ac:dyDescent="0.25">
      <c r="A16" s="93" t="s">
        <v>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26</vt:i4>
      </vt:variant>
    </vt:vector>
  </HeadingPairs>
  <TitlesOfParts>
    <vt:vector size="26" baseType="lpstr">
      <vt:lpstr>Sve 30sep21</vt:lpstr>
      <vt:lpstr>Sve 30jun21</vt:lpstr>
      <vt:lpstr>Sve 31 mar21</vt:lpstr>
      <vt:lpstr>Sve 31 dec20</vt:lpstr>
      <vt:lpstr>Sve 30sep20</vt:lpstr>
      <vt:lpstr>Sve 30jun20</vt:lpstr>
      <vt:lpstr>Sve 31mar20</vt:lpstr>
      <vt:lpstr>Swe 31 dec19</vt:lpstr>
      <vt:lpstr>Sve 30sep19</vt:lpstr>
      <vt:lpstr>Sve 30jun19</vt:lpstr>
      <vt:lpstr>Sve 31mar19</vt:lpstr>
      <vt:lpstr>Sve 30 dec18</vt:lpstr>
      <vt:lpstr>Sve 30 sep18</vt:lpstr>
      <vt:lpstr>Sve 30 jun18</vt:lpstr>
      <vt:lpstr>Sve 31 mar18</vt:lpstr>
      <vt:lpstr>Sve 31 dec17</vt:lpstr>
      <vt:lpstr>Sve 30 sep17</vt:lpstr>
      <vt:lpstr>Sve 30 jun17</vt:lpstr>
      <vt:lpstr>Sve 31 mar17</vt:lpstr>
      <vt:lpstr>Sve 31 dec16</vt:lpstr>
      <vt:lpstr>Sve 30 sep16</vt:lpstr>
      <vt:lpstr>Sve 30 jun16</vt:lpstr>
      <vt:lpstr>Sve 31 mar16</vt:lpstr>
      <vt:lpstr>Sve 31 dec15</vt:lpstr>
      <vt:lpstr>Sve 30 sep15</vt:lpstr>
      <vt:lpstr>Sve 17 jun15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Kronqvist</dc:creator>
  <cp:lastModifiedBy>Annika Jokiranta</cp:lastModifiedBy>
  <cp:revision>6</cp:revision>
  <dcterms:created xsi:type="dcterms:W3CDTF">2015-06-25T10:22:36Z</dcterms:created>
  <dcterms:modified xsi:type="dcterms:W3CDTF">2021-11-29T12:35:27Z</dcterms:modified>
  <dc:language>sv-SE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