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bina-my.sharepoint.com/personal/annika_jokiranta_nobina_se/Documents/WebbNy/"/>
    </mc:Choice>
  </mc:AlternateContent>
  <xr:revisionPtr revIDLastSave="0" documentId="8_{39AF46BB-723B-46A8-9E06-1C9C5B6AD044}" xr6:coauthVersionLast="45" xr6:coauthVersionMax="45" xr10:uidLastSave="{00000000-0000-0000-0000-000000000000}"/>
  <bookViews>
    <workbookView xWindow="-110" yWindow="-110" windowWidth="19420" windowHeight="10420" tabRatio="991" activeTab="8" xr2:uid="{00000000-000D-0000-FFFF-FFFF00000000}"/>
  </bookViews>
  <sheets>
    <sheet name="31 dec 2020" sheetId="23" r:id="rId1"/>
    <sheet name="30 sep 2020" sheetId="22" r:id="rId2"/>
    <sheet name="30 jun 2020" sheetId="21" r:id="rId3"/>
    <sheet name="31 mar 2020" sheetId="20" r:id="rId4"/>
    <sheet name="31 dec 2019" sheetId="19" r:id="rId5"/>
    <sheet name="31 dec 2018" sheetId="15" r:id="rId6"/>
    <sheet name="31 dec 2017" sheetId="12" r:id="rId7"/>
    <sheet name="31 dec 2016" sheetId="2" r:id="rId8"/>
    <sheet name="31 dec 2015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3" l="1"/>
  <c r="C14" i="23"/>
  <c r="C13" i="23"/>
  <c r="C12" i="23"/>
  <c r="C3" i="23"/>
  <c r="C6" i="23"/>
  <c r="C11" i="23"/>
  <c r="B12" i="23"/>
  <c r="B14" i="23"/>
  <c r="C10" i="23"/>
  <c r="C9" i="23"/>
  <c r="C8" i="23"/>
  <c r="C7" i="23"/>
  <c r="C5" i="23"/>
  <c r="C4" i="23"/>
  <c r="C2" i="23"/>
  <c r="C13" i="22" l="1"/>
  <c r="B12" i="22"/>
  <c r="C12" i="22" s="1"/>
  <c r="C11" i="22"/>
  <c r="C10" i="22"/>
  <c r="C9" i="22"/>
  <c r="C8" i="22"/>
  <c r="C7" i="22"/>
  <c r="C6" i="22"/>
  <c r="C5" i="22"/>
  <c r="C4" i="22"/>
  <c r="C3" i="22"/>
  <c r="C2" i="22"/>
  <c r="C14" i="21"/>
  <c r="B14" i="21"/>
  <c r="B12" i="21"/>
  <c r="C13" i="21"/>
  <c r="C11" i="21"/>
  <c r="C10" i="21"/>
  <c r="C9" i="21"/>
  <c r="C8" i="21"/>
  <c r="C7" i="21"/>
  <c r="C6" i="21"/>
  <c r="C5" i="21"/>
  <c r="C4" i="21"/>
  <c r="C3" i="21"/>
  <c r="C2" i="21"/>
  <c r="B14" i="22" l="1"/>
  <c r="C14" i="22" s="1"/>
  <c r="C15" i="22" s="1"/>
  <c r="C12" i="21"/>
  <c r="C15" i="21" s="1"/>
  <c r="C13" i="20" l="1"/>
  <c r="B12" i="20"/>
  <c r="C12" i="20" s="1"/>
  <c r="C11" i="20"/>
  <c r="C10" i="20"/>
  <c r="C9" i="20"/>
  <c r="C8" i="20"/>
  <c r="C7" i="20"/>
  <c r="C6" i="20"/>
  <c r="C5" i="20"/>
  <c r="C4" i="20"/>
  <c r="C3" i="20"/>
  <c r="C2" i="20"/>
  <c r="B14" i="20" l="1"/>
  <c r="C14" i="20" s="1"/>
  <c r="C15" i="20" s="1"/>
  <c r="B13" i="19"/>
  <c r="B12" i="19" l="1"/>
  <c r="B14" i="19"/>
  <c r="C14" i="19" s="1"/>
  <c r="C12" i="19"/>
  <c r="C11" i="19"/>
  <c r="C10" i="19"/>
  <c r="C9" i="19"/>
  <c r="C8" i="19"/>
  <c r="C7" i="19"/>
  <c r="C6" i="19"/>
  <c r="C5" i="19"/>
  <c r="C4" i="19"/>
  <c r="C3" i="19"/>
  <c r="C2" i="19"/>
  <c r="C13" i="19" l="1"/>
  <c r="C15" i="19"/>
  <c r="C13" i="15" l="1"/>
  <c r="B12" i="15"/>
  <c r="B14" i="15" s="1"/>
  <c r="C14" i="15" s="1"/>
  <c r="C11" i="15"/>
  <c r="C10" i="15"/>
  <c r="C9" i="15"/>
  <c r="C8" i="15"/>
  <c r="C7" i="15"/>
  <c r="C6" i="15"/>
  <c r="C5" i="15"/>
  <c r="C4" i="15"/>
  <c r="C3" i="15"/>
  <c r="C2" i="15"/>
  <c r="C12" i="15" l="1"/>
  <c r="C15" i="15" s="1"/>
  <c r="C13" i="6" l="1"/>
  <c r="B12" i="6"/>
  <c r="B14" i="6" s="1"/>
  <c r="C11" i="6"/>
  <c r="C10" i="6"/>
  <c r="C9" i="6"/>
  <c r="C8" i="6"/>
  <c r="C7" i="6"/>
  <c r="C6" i="6"/>
  <c r="C5" i="6"/>
  <c r="C4" i="6"/>
  <c r="C3" i="6"/>
  <c r="C2" i="6"/>
  <c r="C13" i="2"/>
  <c r="C12" i="2"/>
  <c r="B12" i="2"/>
  <c r="B14" i="2" s="1"/>
  <c r="C12" i="6" l="1"/>
  <c r="C14" i="6"/>
</calcChain>
</file>

<file path=xl/sharedStrings.xml><?xml version="1.0" encoding="utf-8"?>
<sst xmlns="http://schemas.openxmlformats.org/spreadsheetml/2006/main" count="162" uniqueCount="51">
  <si>
    <t>Invesco</t>
  </si>
  <si>
    <t>Swedbank Robur Funds</t>
  </si>
  <si>
    <t>JP Morgan Asset Management</t>
  </si>
  <si>
    <t>Danske Invest Funds</t>
  </si>
  <si>
    <t>Öhman Funds</t>
  </si>
  <si>
    <t>Bluemountain Capital</t>
  </si>
  <si>
    <t>Copper Rock Capital Partners</t>
  </si>
  <si>
    <t>Evermore Global Advisors, LLC</t>
  </si>
  <si>
    <t>Artemis</t>
  </si>
  <si>
    <t>Board and management</t>
  </si>
  <si>
    <t>Other shareholders</t>
  </si>
  <si>
    <t>Total</t>
  </si>
  <si>
    <t>Source: Monitor and Nobina</t>
  </si>
  <si>
    <t>Invesco Limited</t>
  </si>
  <si>
    <t>Evermore Global Advisors Funds</t>
  </si>
  <si>
    <t>Länsförsäkringar Funds</t>
  </si>
  <si>
    <t>Third Swedish National Pension Fund/AP3</t>
  </si>
  <si>
    <t>SEB Funds</t>
  </si>
  <si>
    <t>Source: Holdings and Nobina</t>
  </si>
  <si>
    <t>Avanza Pension</t>
  </si>
  <si>
    <t>Styrelse och ledning</t>
  </si>
  <si>
    <t>Övriga aktieägare</t>
  </si>
  <si>
    <t>Source: Monitor och Nobina</t>
  </si>
  <si>
    <t>Third Swedish National Pension Fund</t>
  </si>
  <si>
    <t>Deutsche Asset &amp; Wealth Management</t>
  </si>
  <si>
    <t>Svolder</t>
  </si>
  <si>
    <t>Otus Capital Management</t>
  </si>
  <si>
    <t>Dimensional Fund Advisors</t>
  </si>
  <si>
    <t>BMO Global Asset Management</t>
  </si>
  <si>
    <t>Nobina AB</t>
  </si>
  <si>
    <t>Danske Invest (Lux)</t>
  </si>
  <si>
    <t>J O Hambro Capital Management</t>
  </si>
  <si>
    <t>Lazard Asset Management</t>
  </si>
  <si>
    <t>Sothic Capital Management LLP</t>
  </si>
  <si>
    <t>Fourth Swedish National Pension Fund</t>
  </si>
  <si>
    <t>DWS Investments</t>
  </si>
  <si>
    <t>Fidelity International (FIL)</t>
  </si>
  <si>
    <t>Fidelity Investments (FMR)</t>
  </si>
  <si>
    <t>Danske Invest</t>
  </si>
  <si>
    <t>Per 31 December 2015</t>
  </si>
  <si>
    <t>Per 31 December 2016</t>
  </si>
  <si>
    <t>Per 31 December 2017</t>
  </si>
  <si>
    <t>Per 31 December 2019</t>
  </si>
  <si>
    <t>Per 31 March 2020</t>
  </si>
  <si>
    <t>Per 31 June 2020</t>
  </si>
  <si>
    <t>Per 30 September 2020</t>
  </si>
  <si>
    <t>Antal aktier</t>
  </si>
  <si>
    <t>% av röster och kapital</t>
  </si>
  <si>
    <t>Summa tio största ägare</t>
  </si>
  <si>
    <t>Per 31 December 2020</t>
  </si>
  <si>
    <t>Per 31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</si>
</sst>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i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  <charset val="1"/>
    </font>
    <font>
      <sz val="11"/>
      <color indexed="8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5" fillId="0" borderId="0" applyBorder="0" applyProtection="0"/>
    <xf numFmtId="0" fontId="8" fillId="0" borderId="0"/>
  </cellStyleXfs>
  <cellXfs count="70">
    <xf numFmtId="0" fontId="0" fillId="0" borderId="0" xfId="0"/>
    <xf numFmtId="0" fontId="0" fillId="0" borderId="1" xfId="0" applyBorder="1"/>
    <xf numFmtId="0" fontId="1" fillId="0" borderId="2" xfId="0" applyFont="1" applyBorder="1"/>
    <xf numFmtId="3" fontId="1" fillId="0" borderId="5" xfId="0" applyNumberFormat="1" applyFont="1" applyBorder="1"/>
    <xf numFmtId="164" fontId="1" fillId="0" borderId="6" xfId="1" applyNumberFormat="1" applyFont="1" applyBorder="1" applyAlignment="1" applyProtection="1"/>
    <xf numFmtId="0" fontId="0" fillId="0" borderId="7" xfId="0" applyBorder="1"/>
    <xf numFmtId="0" fontId="2" fillId="0" borderId="8" xfId="0" applyFont="1" applyBorder="1"/>
    <xf numFmtId="3" fontId="2" fillId="0" borderId="9" xfId="0" applyNumberFormat="1" applyFont="1" applyBorder="1"/>
    <xf numFmtId="164" fontId="2" fillId="0" borderId="10" xfId="1" applyNumberFormat="1" applyFont="1" applyBorder="1" applyAlignment="1" applyProtection="1"/>
    <xf numFmtId="0" fontId="2" fillId="0" borderId="11" xfId="0" applyFont="1" applyBorder="1"/>
    <xf numFmtId="3" fontId="2" fillId="0" borderId="12" xfId="0" applyNumberFormat="1" applyFont="1" applyBorder="1"/>
    <xf numFmtId="164" fontId="2" fillId="0" borderId="13" xfId="1" applyNumberFormat="1" applyFont="1" applyBorder="1" applyAlignment="1" applyProtection="1"/>
    <xf numFmtId="0" fontId="1" fillId="0" borderId="11" xfId="0" applyFont="1" applyBorder="1"/>
    <xf numFmtId="3" fontId="1" fillId="0" borderId="12" xfId="0" applyNumberFormat="1" applyFont="1" applyBorder="1"/>
    <xf numFmtId="0" fontId="3" fillId="0" borderId="8" xfId="0" applyFont="1" applyBorder="1"/>
    <xf numFmtId="0" fontId="4" fillId="0" borderId="1" xfId="0" applyFont="1" applyBorder="1"/>
    <xf numFmtId="10" fontId="0" fillId="0" borderId="0" xfId="0" applyNumberFormat="1"/>
    <xf numFmtId="0" fontId="0" fillId="0" borderId="1" xfId="0" applyFont="1" applyBorder="1"/>
    <xf numFmtId="0" fontId="1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0" borderId="16" xfId="0" applyFont="1" applyBorder="1"/>
    <xf numFmtId="0" fontId="3" fillId="0" borderId="15" xfId="0" applyFont="1" applyBorder="1"/>
    <xf numFmtId="164" fontId="1" fillId="0" borderId="10" xfId="1" applyNumberFormat="1" applyFont="1" applyBorder="1" applyAlignment="1" applyProtection="1"/>
    <xf numFmtId="3" fontId="2" fillId="0" borderId="0" xfId="0" applyNumberFormat="1" applyFont="1" applyBorder="1"/>
    <xf numFmtId="3" fontId="2" fillId="0" borderId="17" xfId="0" applyNumberFormat="1" applyFont="1" applyBorder="1"/>
    <xf numFmtId="3" fontId="1" fillId="0" borderId="0" xfId="0" applyNumberFormat="1" applyFont="1" applyBorder="1"/>
    <xf numFmtId="3" fontId="1" fillId="0" borderId="17" xfId="0" applyNumberFormat="1" applyFont="1" applyBorder="1"/>
    <xf numFmtId="9" fontId="6" fillId="0" borderId="4" xfId="0" applyNumberFormat="1" applyFont="1" applyBorder="1"/>
    <xf numFmtId="0" fontId="4" fillId="0" borderId="0" xfId="0" applyFont="1"/>
    <xf numFmtId="0" fontId="6" fillId="0" borderId="21" xfId="0" applyFont="1" applyBorder="1"/>
    <xf numFmtId="3" fontId="6" fillId="0" borderId="22" xfId="0" applyNumberFormat="1" applyFont="1" applyBorder="1"/>
    <xf numFmtId="3" fontId="4" fillId="0" borderId="9" xfId="0" applyNumberFormat="1" applyFont="1" applyBorder="1"/>
    <xf numFmtId="3" fontId="4" fillId="0" borderId="12" xfId="0" applyNumberFormat="1" applyFont="1" applyBorder="1"/>
    <xf numFmtId="3" fontId="6" fillId="0" borderId="21" xfId="0" applyNumberFormat="1" applyFont="1" applyBorder="1"/>
    <xf numFmtId="0" fontId="7" fillId="0" borderId="0" xfId="0" applyFont="1"/>
    <xf numFmtId="164" fontId="4" fillId="0" borderId="0" xfId="0" applyNumberFormat="1" applyFont="1"/>
    <xf numFmtId="10" fontId="6" fillId="0" borderId="18" xfId="0" applyNumberFormat="1" applyFont="1" applyBorder="1"/>
    <xf numFmtId="10" fontId="4" fillId="0" borderId="10" xfId="0" applyNumberFormat="1" applyFont="1" applyBorder="1"/>
    <xf numFmtId="10" fontId="4" fillId="0" borderId="13" xfId="0" applyNumberFormat="1" applyFont="1" applyBorder="1"/>
    <xf numFmtId="10" fontId="6" fillId="0" borderId="4" xfId="0" applyNumberFormat="1" applyFont="1" applyBorder="1"/>
    <xf numFmtId="10" fontId="4" fillId="0" borderId="18" xfId="0" applyNumberFormat="1" applyFont="1" applyBorder="1"/>
    <xf numFmtId="10" fontId="4" fillId="0" borderId="10" xfId="0" applyNumberFormat="1" applyFont="1" applyFill="1" applyBorder="1"/>
    <xf numFmtId="0" fontId="9" fillId="0" borderId="14" xfId="0" applyFont="1" applyBorder="1"/>
    <xf numFmtId="0" fontId="9" fillId="0" borderId="3" xfId="0" applyFont="1" applyBorder="1"/>
    <xf numFmtId="164" fontId="9" fillId="0" borderId="4" xfId="0" applyNumberFormat="1" applyFont="1" applyBorder="1"/>
    <xf numFmtId="0" fontId="10" fillId="0" borderId="22" xfId="0" applyFont="1" applyBorder="1"/>
    <xf numFmtId="0" fontId="10" fillId="0" borderId="9" xfId="0" applyFont="1" applyBorder="1"/>
    <xf numFmtId="164" fontId="10" fillId="0" borderId="10" xfId="0" applyNumberFormat="1" applyFont="1" applyBorder="1"/>
    <xf numFmtId="0" fontId="10" fillId="0" borderId="12" xfId="0" applyFont="1" applyBorder="1"/>
    <xf numFmtId="0" fontId="9" fillId="0" borderId="19" xfId="0" applyFont="1" applyBorder="1"/>
    <xf numFmtId="0" fontId="10" fillId="0" borderId="15" xfId="0" applyFont="1" applyBorder="1"/>
    <xf numFmtId="0" fontId="10" fillId="0" borderId="16" xfId="0" applyFont="1" applyBorder="1"/>
    <xf numFmtId="3" fontId="10" fillId="0" borderId="12" xfId="0" applyNumberFormat="1" applyFont="1" applyBorder="1"/>
    <xf numFmtId="164" fontId="10" fillId="0" borderId="13" xfId="0" applyNumberFormat="1" applyFont="1" applyBorder="1"/>
    <xf numFmtId="0" fontId="11" fillId="0" borderId="0" xfId="0" applyFont="1"/>
    <xf numFmtId="0" fontId="10" fillId="0" borderId="0" xfId="0" applyFont="1"/>
    <xf numFmtId="164" fontId="10" fillId="0" borderId="0" xfId="0" applyNumberFormat="1" applyFont="1"/>
    <xf numFmtId="0" fontId="1" fillId="0" borderId="21" xfId="0" applyFont="1" applyBorder="1"/>
    <xf numFmtId="3" fontId="4" fillId="0" borderId="20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3" fontId="4" fillId="0" borderId="22" xfId="0" applyNumberFormat="1" applyFont="1" applyBorder="1"/>
    <xf numFmtId="3" fontId="4" fillId="0" borderId="9" xfId="0" applyNumberFormat="1" applyFont="1" applyFill="1" applyBorder="1"/>
    <xf numFmtId="3" fontId="6" fillId="0" borderId="9" xfId="0" applyNumberFormat="1" applyFont="1" applyBorder="1"/>
    <xf numFmtId="3" fontId="6" fillId="0" borderId="12" xfId="0" applyNumberFormat="1" applyFont="1" applyBorder="1"/>
    <xf numFmtId="164" fontId="6" fillId="0" borderId="10" xfId="0" applyNumberFormat="1" applyFont="1" applyBorder="1"/>
    <xf numFmtId="0" fontId="12" fillId="0" borderId="0" xfId="2" applyFont="1"/>
    <xf numFmtId="3" fontId="10" fillId="0" borderId="22" xfId="0" applyNumberFormat="1" applyFont="1" applyBorder="1"/>
    <xf numFmtId="3" fontId="10" fillId="0" borderId="9" xfId="0" applyNumberFormat="1" applyFont="1" applyBorder="1"/>
  </cellXfs>
  <cellStyles count="3">
    <cellStyle name="Normal" xfId="0" builtinId="0"/>
    <cellStyle name="Normal 2" xfId="2" xr:uid="{75E57A68-0D91-47EB-963E-9BA8F2FE52F4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95544-B134-4618-88FC-22E0F7C1972E}">
  <dimension ref="A1:C16"/>
  <sheetViews>
    <sheetView workbookViewId="0">
      <selection activeCell="G14" sqref="G14"/>
    </sheetView>
  </sheetViews>
  <sheetFormatPr defaultRowHeight="14.5" x14ac:dyDescent="0.35"/>
  <cols>
    <col min="1" max="1" width="30.1796875" bestFit="1" customWidth="1"/>
    <col min="2" max="2" width="11.36328125" bestFit="1" customWidth="1"/>
    <col min="3" max="3" width="18.1796875" bestFit="1" customWidth="1"/>
  </cols>
  <sheetData>
    <row r="1" spans="1:3" x14ac:dyDescent="0.35">
      <c r="A1" s="43" t="s">
        <v>49</v>
      </c>
      <c r="B1" s="44" t="s">
        <v>46</v>
      </c>
      <c r="C1" s="45" t="s">
        <v>47</v>
      </c>
    </row>
    <row r="2" spans="1:3" x14ac:dyDescent="0.35">
      <c r="A2" s="67" t="s">
        <v>32</v>
      </c>
      <c r="B2" s="68">
        <v>4690210</v>
      </c>
      <c r="C2" s="48">
        <f>B2/B15</f>
        <v>5.3083286709280336E-2</v>
      </c>
    </row>
    <row r="3" spans="1:3" x14ac:dyDescent="0.35">
      <c r="A3" s="67" t="s">
        <v>0</v>
      </c>
      <c r="B3" s="69">
        <v>4386478</v>
      </c>
      <c r="C3" s="48">
        <f>B3/B15</f>
        <v>4.9645680964807676E-2</v>
      </c>
    </row>
    <row r="4" spans="1:3" x14ac:dyDescent="0.35">
      <c r="A4" s="67" t="s">
        <v>1</v>
      </c>
      <c r="B4" s="69">
        <v>4151965</v>
      </c>
      <c r="C4" s="48">
        <f>B4/B15</f>
        <v>4.6991488334615535E-2</v>
      </c>
    </row>
    <row r="5" spans="1:3" x14ac:dyDescent="0.35">
      <c r="A5" s="47" t="s">
        <v>8</v>
      </c>
      <c r="B5" s="69">
        <v>3184206</v>
      </c>
      <c r="C5" s="48">
        <f>B5/B15</f>
        <v>3.6038497218549001E-2</v>
      </c>
    </row>
    <row r="6" spans="1:3" x14ac:dyDescent="0.35">
      <c r="A6" s="67" t="s">
        <v>23</v>
      </c>
      <c r="B6" s="69">
        <v>2370961</v>
      </c>
      <c r="C6" s="48">
        <f>B6/B15</f>
        <v>2.6834278750742936E-2</v>
      </c>
    </row>
    <row r="7" spans="1:3" x14ac:dyDescent="0.35">
      <c r="A7" s="67" t="s">
        <v>31</v>
      </c>
      <c r="B7" s="69">
        <v>2252118</v>
      </c>
      <c r="C7" s="48">
        <f>B7/B15</f>
        <v>2.5489226601182254E-2</v>
      </c>
    </row>
    <row r="8" spans="1:3" x14ac:dyDescent="0.35">
      <c r="A8" s="67" t="s">
        <v>29</v>
      </c>
      <c r="B8" s="69">
        <v>2208321</v>
      </c>
      <c r="C8" s="48">
        <f>B8/B15</f>
        <v>2.4993536918202951E-2</v>
      </c>
    </row>
    <row r="9" spans="1:3" x14ac:dyDescent="0.35">
      <c r="A9" s="67" t="s">
        <v>27</v>
      </c>
      <c r="B9" s="69">
        <v>2057904</v>
      </c>
      <c r="C9" s="48">
        <f>B9/B15</f>
        <v>2.3291133670384663E-2</v>
      </c>
    </row>
    <row r="10" spans="1:3" x14ac:dyDescent="0.35">
      <c r="A10" s="67" t="s">
        <v>19</v>
      </c>
      <c r="B10" s="69">
        <v>1920080</v>
      </c>
      <c r="C10" s="48">
        <f>B10/B15</f>
        <v>2.1731256627049746E-2</v>
      </c>
    </row>
    <row r="11" spans="1:3" x14ac:dyDescent="0.35">
      <c r="A11" s="67" t="s">
        <v>30</v>
      </c>
      <c r="B11" s="53">
        <v>1860000</v>
      </c>
      <c r="C11" s="54">
        <f>B11/B15</f>
        <v>2.1051277720882739E-2</v>
      </c>
    </row>
    <row r="12" spans="1:3" x14ac:dyDescent="0.35">
      <c r="A12" s="50" t="s">
        <v>48</v>
      </c>
      <c r="B12" s="31">
        <f>SUM(B2:B11)</f>
        <v>29082243</v>
      </c>
      <c r="C12" s="66">
        <f>B12/B15</f>
        <v>0.32914966351569785</v>
      </c>
    </row>
    <row r="13" spans="1:3" x14ac:dyDescent="0.35">
      <c r="A13" s="51" t="s">
        <v>9</v>
      </c>
      <c r="B13" s="32">
        <v>676093</v>
      </c>
      <c r="C13" s="48">
        <f>B13/B15</f>
        <v>7.6519470473896635E-3</v>
      </c>
    </row>
    <row r="14" spans="1:3" x14ac:dyDescent="0.35">
      <c r="A14" s="52" t="s">
        <v>10</v>
      </c>
      <c r="B14" s="53">
        <f>B15-B13-B12</f>
        <v>58597346</v>
      </c>
      <c r="C14" s="54">
        <f>B14/B15</f>
        <v>0.66319838943691245</v>
      </c>
    </row>
    <row r="15" spans="1:3" x14ac:dyDescent="0.35">
      <c r="A15" s="30" t="s">
        <v>11</v>
      </c>
      <c r="B15" s="34">
        <v>88355682</v>
      </c>
      <c r="C15" s="28">
        <f>SUM(C12:C14)</f>
        <v>1</v>
      </c>
    </row>
    <row r="16" spans="1:3" x14ac:dyDescent="0.35">
      <c r="A16" s="55" t="s">
        <v>12</v>
      </c>
      <c r="B16" s="56"/>
      <c r="C16" s="5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A08C2-FBDB-4F9B-8107-CE3788C01355}">
  <dimension ref="A1:G16"/>
  <sheetViews>
    <sheetView workbookViewId="0">
      <selection activeCell="A12" sqref="A12"/>
    </sheetView>
  </sheetViews>
  <sheetFormatPr defaultRowHeight="14.5" x14ac:dyDescent="0.35"/>
  <cols>
    <col min="1" max="1" width="30.1796875" bestFit="1" customWidth="1"/>
    <col min="2" max="2" width="11.36328125" customWidth="1"/>
    <col min="3" max="3" width="18.1796875" bestFit="1" customWidth="1"/>
  </cols>
  <sheetData>
    <row r="1" spans="1:7" x14ac:dyDescent="0.35">
      <c r="A1" s="43" t="s">
        <v>45</v>
      </c>
      <c r="B1" s="44" t="s">
        <v>46</v>
      </c>
      <c r="C1" s="45" t="s">
        <v>47</v>
      </c>
    </row>
    <row r="2" spans="1:7" x14ac:dyDescent="0.35">
      <c r="A2" s="67" t="s">
        <v>0</v>
      </c>
      <c r="B2" s="68">
        <v>4969706</v>
      </c>
      <c r="C2" s="48">
        <f>B2/B15</f>
        <v>5.6246592041471651E-2</v>
      </c>
    </row>
    <row r="3" spans="1:7" x14ac:dyDescent="0.35">
      <c r="A3" s="67" t="s">
        <v>8</v>
      </c>
      <c r="B3" s="69">
        <v>3746561</v>
      </c>
      <c r="C3" s="48">
        <f>B3/B15</f>
        <v>4.240316995119793E-2</v>
      </c>
    </row>
    <row r="4" spans="1:7" x14ac:dyDescent="0.35">
      <c r="A4" s="67" t="s">
        <v>1</v>
      </c>
      <c r="B4" s="69">
        <v>3398560</v>
      </c>
      <c r="C4" s="48">
        <f>B4/B15</f>
        <v>3.846453247907701E-2</v>
      </c>
    </row>
    <row r="5" spans="1:7" x14ac:dyDescent="0.35">
      <c r="A5" s="47" t="s">
        <v>26</v>
      </c>
      <c r="B5" s="69">
        <v>2518313</v>
      </c>
      <c r="C5" s="48">
        <f>B5/B15</f>
        <v>2.8501992661886758E-2</v>
      </c>
      <c r="G5" s="67"/>
    </row>
    <row r="6" spans="1:7" x14ac:dyDescent="0.35">
      <c r="A6" s="67" t="s">
        <v>23</v>
      </c>
      <c r="B6" s="69">
        <v>2470961</v>
      </c>
      <c r="C6" s="48">
        <f>B6/B15</f>
        <v>2.7966067875521576E-2</v>
      </c>
    </row>
    <row r="7" spans="1:7" x14ac:dyDescent="0.35">
      <c r="A7" s="67" t="s">
        <v>30</v>
      </c>
      <c r="B7" s="69">
        <v>2270000</v>
      </c>
      <c r="C7" s="48">
        <f>B7/B15</f>
        <v>2.5691613132475172E-2</v>
      </c>
      <c r="G7" s="67"/>
    </row>
    <row r="8" spans="1:7" x14ac:dyDescent="0.35">
      <c r="A8" s="67" t="s">
        <v>29</v>
      </c>
      <c r="B8" s="69">
        <v>2208321</v>
      </c>
      <c r="C8" s="48">
        <f>B8/B15</f>
        <v>2.4993536918202951E-2</v>
      </c>
    </row>
    <row r="9" spans="1:7" x14ac:dyDescent="0.35">
      <c r="A9" s="67" t="s">
        <v>27</v>
      </c>
      <c r="B9" s="69">
        <v>2052740</v>
      </c>
      <c r="C9" s="48">
        <f>B9/B15</f>
        <v>2.3232688079981093E-2</v>
      </c>
    </row>
    <row r="10" spans="1:7" x14ac:dyDescent="0.35">
      <c r="A10" s="67" t="s">
        <v>19</v>
      </c>
      <c r="B10" s="69">
        <v>2012770</v>
      </c>
      <c r="C10" s="48">
        <f>B10/B15</f>
        <v>2.2780311966807069E-2</v>
      </c>
    </row>
    <row r="11" spans="1:7" x14ac:dyDescent="0.35">
      <c r="A11" s="67" t="s">
        <v>31</v>
      </c>
      <c r="B11" s="53">
        <v>1526659</v>
      </c>
      <c r="C11" s="54">
        <f>B11/B15</f>
        <v>1.7278560534454365E-2</v>
      </c>
    </row>
    <row r="12" spans="1:7" x14ac:dyDescent="0.35">
      <c r="A12" s="50" t="s">
        <v>48</v>
      </c>
      <c r="B12" s="31">
        <f>SUM(B2:B11)</f>
        <v>27174591</v>
      </c>
      <c r="C12" s="66">
        <f>B12/B15</f>
        <v>0.3075590656410756</v>
      </c>
    </row>
    <row r="13" spans="1:7" x14ac:dyDescent="0.35">
      <c r="A13" s="51" t="s">
        <v>9</v>
      </c>
      <c r="B13" s="32">
        <v>676093</v>
      </c>
      <c r="C13" s="48">
        <f>B13/B15</f>
        <v>7.6519470473896635E-3</v>
      </c>
    </row>
    <row r="14" spans="1:7" x14ac:dyDescent="0.35">
      <c r="A14" s="52" t="s">
        <v>10</v>
      </c>
      <c r="B14" s="53">
        <f>B15-B13-B12</f>
        <v>60504998</v>
      </c>
      <c r="C14" s="54">
        <f>B14/B15</f>
        <v>0.6847889873115347</v>
      </c>
    </row>
    <row r="15" spans="1:7" x14ac:dyDescent="0.35">
      <c r="A15" s="30" t="s">
        <v>11</v>
      </c>
      <c r="B15" s="34">
        <v>88355682</v>
      </c>
      <c r="C15" s="28">
        <f>SUM(C12:C14)</f>
        <v>1</v>
      </c>
    </row>
    <row r="16" spans="1:7" x14ac:dyDescent="0.35">
      <c r="A16" s="55" t="s">
        <v>12</v>
      </c>
      <c r="B16" s="56"/>
      <c r="C16" s="5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5D3F9-CD59-458E-8681-B8AFF295F411}">
  <dimension ref="A1:F16"/>
  <sheetViews>
    <sheetView workbookViewId="0">
      <selection activeCell="A12" sqref="A12"/>
    </sheetView>
  </sheetViews>
  <sheetFormatPr defaultRowHeight="14.5" x14ac:dyDescent="0.35"/>
  <cols>
    <col min="1" max="1" width="30.1796875" bestFit="1" customWidth="1"/>
    <col min="2" max="2" width="11.36328125" bestFit="1" customWidth="1"/>
    <col min="3" max="3" width="18.1796875" bestFit="1" customWidth="1"/>
  </cols>
  <sheetData>
    <row r="1" spans="1:6" x14ac:dyDescent="0.35">
      <c r="A1" s="43" t="s">
        <v>44</v>
      </c>
      <c r="B1" s="44" t="s">
        <v>46</v>
      </c>
      <c r="C1" s="45" t="s">
        <v>47</v>
      </c>
    </row>
    <row r="2" spans="1:6" x14ac:dyDescent="0.35">
      <c r="A2" s="67" t="s">
        <v>0</v>
      </c>
      <c r="B2" s="68">
        <v>4969706</v>
      </c>
      <c r="C2" s="48">
        <f>B2/B15</f>
        <v>5.6246592041471651E-2</v>
      </c>
    </row>
    <row r="3" spans="1:6" x14ac:dyDescent="0.35">
      <c r="A3" s="67" t="s">
        <v>8</v>
      </c>
      <c r="B3" s="69">
        <v>3746561</v>
      </c>
      <c r="C3" s="48">
        <f>B3/B15</f>
        <v>4.240316995119793E-2</v>
      </c>
    </row>
    <row r="4" spans="1:6" x14ac:dyDescent="0.35">
      <c r="A4" s="67" t="s">
        <v>1</v>
      </c>
      <c r="B4" s="69">
        <v>3390060</v>
      </c>
      <c r="C4" s="48">
        <f>B4/B15</f>
        <v>3.8368330403470825E-2</v>
      </c>
    </row>
    <row r="5" spans="1:6" x14ac:dyDescent="0.35">
      <c r="A5" s="47" t="s">
        <v>30</v>
      </c>
      <c r="B5" s="69">
        <v>2793844</v>
      </c>
      <c r="C5" s="48">
        <f>B5/B15</f>
        <v>3.1620422555280601E-2</v>
      </c>
    </row>
    <row r="6" spans="1:6" x14ac:dyDescent="0.35">
      <c r="A6" s="67" t="s">
        <v>26</v>
      </c>
      <c r="B6" s="69">
        <v>2518313</v>
      </c>
      <c r="C6" s="48">
        <f>B6/B15</f>
        <v>2.8501992661886758E-2</v>
      </c>
    </row>
    <row r="7" spans="1:6" x14ac:dyDescent="0.35">
      <c r="A7" s="67" t="s">
        <v>23</v>
      </c>
      <c r="B7" s="69">
        <v>2470961</v>
      </c>
      <c r="C7" s="48">
        <f>B7/B15</f>
        <v>2.7966067875521576E-2</v>
      </c>
      <c r="F7" s="67"/>
    </row>
    <row r="8" spans="1:6" x14ac:dyDescent="0.35">
      <c r="A8" s="67" t="s">
        <v>29</v>
      </c>
      <c r="B8" s="69">
        <v>2208321</v>
      </c>
      <c r="C8" s="48">
        <f>B8/B15</f>
        <v>2.4993536918202951E-2</v>
      </c>
      <c r="F8" s="67"/>
    </row>
    <row r="9" spans="1:6" x14ac:dyDescent="0.35">
      <c r="A9" s="67" t="s">
        <v>17</v>
      </c>
      <c r="B9" s="69">
        <v>2194450</v>
      </c>
      <c r="C9" s="48">
        <f>B9/B15</f>
        <v>2.4836546448704908E-2</v>
      </c>
    </row>
    <row r="10" spans="1:6" x14ac:dyDescent="0.35">
      <c r="A10" s="67" t="s">
        <v>27</v>
      </c>
      <c r="B10" s="69">
        <v>2007736</v>
      </c>
      <c r="C10" s="48">
        <f>B10/B15</f>
        <v>2.2723337702265714E-2</v>
      </c>
    </row>
    <row r="11" spans="1:6" x14ac:dyDescent="0.35">
      <c r="A11" s="67" t="s">
        <v>19</v>
      </c>
      <c r="B11" s="53">
        <v>1961403</v>
      </c>
      <c r="C11" s="54">
        <f>B11/B15</f>
        <v>2.2198945847082024E-2</v>
      </c>
    </row>
    <row r="12" spans="1:6" x14ac:dyDescent="0.35">
      <c r="A12" s="50" t="s">
        <v>48</v>
      </c>
      <c r="B12" s="31">
        <f>SUM(B2:B11)</f>
        <v>28261355</v>
      </c>
      <c r="C12" s="66">
        <f>B12/B15</f>
        <v>0.31985894240508495</v>
      </c>
    </row>
    <row r="13" spans="1:6" x14ac:dyDescent="0.35">
      <c r="A13" s="51" t="s">
        <v>9</v>
      </c>
      <c r="B13" s="32">
        <v>634093</v>
      </c>
      <c r="C13" s="48">
        <f>B13/B15</f>
        <v>7.1765956149826334E-3</v>
      </c>
    </row>
    <row r="14" spans="1:6" x14ac:dyDescent="0.35">
      <c r="A14" s="52" t="s">
        <v>10</v>
      </c>
      <c r="B14" s="53">
        <f>B15-B13-B12</f>
        <v>59460234</v>
      </c>
      <c r="C14" s="54">
        <f>B14/B15</f>
        <v>0.67296446197993243</v>
      </c>
    </row>
    <row r="15" spans="1:6" x14ac:dyDescent="0.35">
      <c r="A15" s="30" t="s">
        <v>11</v>
      </c>
      <c r="B15" s="34">
        <v>88355682</v>
      </c>
      <c r="C15" s="28">
        <f>SUM(C12:C14)</f>
        <v>1</v>
      </c>
    </row>
    <row r="16" spans="1:6" x14ac:dyDescent="0.35">
      <c r="A16" s="55" t="s">
        <v>12</v>
      </c>
      <c r="B16" s="56"/>
      <c r="C16" s="5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B24B4-5945-47E4-9A0B-F2573D8FA5FA}">
  <dimension ref="A1:C16"/>
  <sheetViews>
    <sheetView workbookViewId="0">
      <selection activeCell="A12" sqref="A12"/>
    </sheetView>
  </sheetViews>
  <sheetFormatPr defaultRowHeight="14.5" x14ac:dyDescent="0.35"/>
  <cols>
    <col min="1" max="1" width="30.1796875" bestFit="1" customWidth="1"/>
    <col min="2" max="2" width="11.36328125" bestFit="1" customWidth="1"/>
    <col min="3" max="3" width="18.1796875" bestFit="1" customWidth="1"/>
  </cols>
  <sheetData>
    <row r="1" spans="1:3" x14ac:dyDescent="0.35">
      <c r="A1" s="43" t="s">
        <v>43</v>
      </c>
      <c r="B1" s="44" t="s">
        <v>46</v>
      </c>
      <c r="C1" s="45" t="s">
        <v>47</v>
      </c>
    </row>
    <row r="2" spans="1:3" x14ac:dyDescent="0.35">
      <c r="A2" s="67" t="s">
        <v>0</v>
      </c>
      <c r="B2" s="68">
        <v>4969706</v>
      </c>
      <c r="C2" s="48">
        <f>B2/B15</f>
        <v>5.6246592041471651E-2</v>
      </c>
    </row>
    <row r="3" spans="1:3" x14ac:dyDescent="0.35">
      <c r="A3" s="67" t="s">
        <v>30</v>
      </c>
      <c r="B3" s="69">
        <v>2841774</v>
      </c>
      <c r="C3" s="48">
        <f>B3/B15</f>
        <v>3.2162889082787E-2</v>
      </c>
    </row>
    <row r="4" spans="1:3" x14ac:dyDescent="0.35">
      <c r="A4" s="67" t="s">
        <v>8</v>
      </c>
      <c r="B4" s="69">
        <v>2520409</v>
      </c>
      <c r="C4" s="48">
        <f>B4/B15</f>
        <v>2.852571496194212E-2</v>
      </c>
    </row>
    <row r="5" spans="1:3" x14ac:dyDescent="0.35">
      <c r="A5" s="47" t="s">
        <v>26</v>
      </c>
      <c r="B5" s="69">
        <v>2518313</v>
      </c>
      <c r="C5" s="48">
        <f>B5/B15</f>
        <v>2.8501992661886758E-2</v>
      </c>
    </row>
    <row r="6" spans="1:3" x14ac:dyDescent="0.35">
      <c r="A6" s="67" t="s">
        <v>1</v>
      </c>
      <c r="B6" s="69">
        <v>2412105</v>
      </c>
      <c r="C6" s="48">
        <f>B6/B15</f>
        <v>2.7299942068241861E-2</v>
      </c>
    </row>
    <row r="7" spans="1:3" x14ac:dyDescent="0.35">
      <c r="A7" s="67" t="s">
        <v>23</v>
      </c>
      <c r="B7" s="69">
        <v>2370961</v>
      </c>
      <c r="C7" s="48">
        <f>B7/B15</f>
        <v>2.6834278750742936E-2</v>
      </c>
    </row>
    <row r="8" spans="1:3" x14ac:dyDescent="0.35">
      <c r="A8" s="67" t="s">
        <v>27</v>
      </c>
      <c r="B8" s="69">
        <v>2265293</v>
      </c>
      <c r="C8" s="48">
        <f>B8/B15</f>
        <v>2.5638339818371839E-2</v>
      </c>
    </row>
    <row r="9" spans="1:3" x14ac:dyDescent="0.35">
      <c r="A9" s="67" t="s">
        <v>29</v>
      </c>
      <c r="B9" s="69">
        <v>2208321</v>
      </c>
      <c r="C9" s="48">
        <f>B9/B15</f>
        <v>2.4993536918202951E-2</v>
      </c>
    </row>
    <row r="10" spans="1:3" x14ac:dyDescent="0.35">
      <c r="A10" s="67" t="s">
        <v>28</v>
      </c>
      <c r="B10" s="69">
        <v>2067493</v>
      </c>
      <c r="C10" s="48">
        <f>B10/B15</f>
        <v>2.3399660929559685E-2</v>
      </c>
    </row>
    <row r="11" spans="1:3" x14ac:dyDescent="0.35">
      <c r="A11" s="67" t="s">
        <v>19</v>
      </c>
      <c r="B11" s="53">
        <v>1986199</v>
      </c>
      <c r="C11" s="54">
        <f>B11/B15</f>
        <v>2.2479584278462136E-2</v>
      </c>
    </row>
    <row r="12" spans="1:3" x14ac:dyDescent="0.35">
      <c r="A12" s="50" t="s">
        <v>48</v>
      </c>
      <c r="B12" s="31">
        <f>SUM(B2:B11)</f>
        <v>26160574</v>
      </c>
      <c r="C12" s="66">
        <f>B12/B15</f>
        <v>0.29608253151166891</v>
      </c>
    </row>
    <row r="13" spans="1:3" x14ac:dyDescent="0.35">
      <c r="A13" s="51" t="s">
        <v>9</v>
      </c>
      <c r="B13" s="32">
        <v>625593</v>
      </c>
      <c r="C13" s="48">
        <f>B13/B15</f>
        <v>7.0803935393764488E-3</v>
      </c>
    </row>
    <row r="14" spans="1:3" x14ac:dyDescent="0.35">
      <c r="A14" s="52" t="s">
        <v>10</v>
      </c>
      <c r="B14" s="53">
        <f>B15-B13-B12</f>
        <v>61569515</v>
      </c>
      <c r="C14" s="54">
        <f>B14/B15</f>
        <v>0.69683707494895464</v>
      </c>
    </row>
    <row r="15" spans="1:3" x14ac:dyDescent="0.35">
      <c r="A15" s="30" t="s">
        <v>11</v>
      </c>
      <c r="B15" s="34">
        <v>88355682</v>
      </c>
      <c r="C15" s="28">
        <f>SUM(C12:C14)</f>
        <v>1</v>
      </c>
    </row>
    <row r="16" spans="1:3" x14ac:dyDescent="0.35">
      <c r="A16" s="55" t="s">
        <v>12</v>
      </c>
      <c r="B16" s="56"/>
      <c r="C16" s="5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14003-DC25-4649-88BA-E08A3752CCAA}">
  <dimension ref="A1:C16"/>
  <sheetViews>
    <sheetView workbookViewId="0">
      <selection activeCell="A12" sqref="A12"/>
    </sheetView>
  </sheetViews>
  <sheetFormatPr defaultRowHeight="14.5" x14ac:dyDescent="0.35"/>
  <cols>
    <col min="1" max="1" width="31.90625" bestFit="1" customWidth="1"/>
    <col min="2" max="2" width="11.36328125" bestFit="1" customWidth="1"/>
    <col min="3" max="3" width="18.1796875" bestFit="1" customWidth="1"/>
    <col min="7" max="7" width="29.90625" bestFit="1" customWidth="1"/>
  </cols>
  <sheetData>
    <row r="1" spans="1:3" x14ac:dyDescent="0.35">
      <c r="A1" s="43" t="s">
        <v>42</v>
      </c>
      <c r="B1" s="44" t="s">
        <v>46</v>
      </c>
      <c r="C1" s="45" t="s">
        <v>47</v>
      </c>
    </row>
    <row r="2" spans="1:3" x14ac:dyDescent="0.35">
      <c r="A2" s="67" t="s">
        <v>0</v>
      </c>
      <c r="B2" s="46">
        <v>4969706</v>
      </c>
      <c r="C2" s="48">
        <f>B2/B15</f>
        <v>5.6246592041471651E-2</v>
      </c>
    </row>
    <row r="3" spans="1:3" x14ac:dyDescent="0.35">
      <c r="A3" s="67" t="s">
        <v>3</v>
      </c>
      <c r="B3" s="47">
        <v>2672344</v>
      </c>
      <c r="C3" s="48">
        <f>B3/B15</f>
        <v>3.0245298768674548E-2</v>
      </c>
    </row>
    <row r="4" spans="1:3" x14ac:dyDescent="0.35">
      <c r="A4" s="67" t="s">
        <v>28</v>
      </c>
      <c r="B4" s="47">
        <v>2522305</v>
      </c>
      <c r="C4" s="48">
        <f>B4/B15</f>
        <v>2.8547173683747921E-2</v>
      </c>
    </row>
    <row r="5" spans="1:3" x14ac:dyDescent="0.35">
      <c r="A5" s="47" t="s">
        <v>8</v>
      </c>
      <c r="B5" s="47">
        <v>2520409</v>
      </c>
      <c r="C5" s="48">
        <f>B5/B15</f>
        <v>2.852571496194212E-2</v>
      </c>
    </row>
    <row r="6" spans="1:3" x14ac:dyDescent="0.35">
      <c r="A6" s="67" t="s">
        <v>26</v>
      </c>
      <c r="B6" s="47">
        <v>2518313</v>
      </c>
      <c r="C6" s="48">
        <f>B6/B15</f>
        <v>2.8501992661886758E-2</v>
      </c>
    </row>
    <row r="7" spans="1:3" x14ac:dyDescent="0.35">
      <c r="A7" s="67" t="s">
        <v>27</v>
      </c>
      <c r="B7" s="47">
        <v>2248265</v>
      </c>
      <c r="C7" s="48">
        <f>B7/B15</f>
        <v>2.5445618766204534E-2</v>
      </c>
    </row>
    <row r="8" spans="1:3" x14ac:dyDescent="0.35">
      <c r="A8" s="67" t="s">
        <v>29</v>
      </c>
      <c r="B8" s="47">
        <v>2208321</v>
      </c>
      <c r="C8" s="48">
        <f>B8/B15</f>
        <v>2.4993536918202951E-2</v>
      </c>
    </row>
    <row r="9" spans="1:3" x14ac:dyDescent="0.35">
      <c r="A9" s="67" t="s">
        <v>19</v>
      </c>
      <c r="B9" s="47">
        <v>2085120</v>
      </c>
      <c r="C9" s="48">
        <f>B9/B15</f>
        <v>2.3599161398584416E-2</v>
      </c>
    </row>
    <row r="10" spans="1:3" x14ac:dyDescent="0.35">
      <c r="A10" s="67" t="s">
        <v>23</v>
      </c>
      <c r="B10" s="47">
        <v>2071805</v>
      </c>
      <c r="C10" s="48">
        <f>B10/B15</f>
        <v>2.3448463676620141E-2</v>
      </c>
    </row>
    <row r="11" spans="1:3" x14ac:dyDescent="0.35">
      <c r="A11" s="67" t="s">
        <v>4</v>
      </c>
      <c r="B11" s="49">
        <v>1501881</v>
      </c>
      <c r="C11" s="54">
        <f>B11/B15</f>
        <v>1.6998125825116714E-2</v>
      </c>
    </row>
    <row r="12" spans="1:3" x14ac:dyDescent="0.35">
      <c r="A12" s="50" t="s">
        <v>48</v>
      </c>
      <c r="B12" s="31">
        <f>SUM(B2:B11)</f>
        <v>25318469</v>
      </c>
      <c r="C12" s="66">
        <f>B12/B15</f>
        <v>0.28655167870245174</v>
      </c>
    </row>
    <row r="13" spans="1:3" x14ac:dyDescent="0.35">
      <c r="A13" s="51" t="s">
        <v>9</v>
      </c>
      <c r="B13" s="32">
        <f>917004+31467-217878</f>
        <v>730593</v>
      </c>
      <c r="C13" s="48">
        <f>B13/B15</f>
        <v>8.2687721203940235E-3</v>
      </c>
    </row>
    <row r="14" spans="1:3" x14ac:dyDescent="0.35">
      <c r="A14" s="52" t="s">
        <v>10</v>
      </c>
      <c r="B14" s="53">
        <f>B15-B13-B12</f>
        <v>62306620</v>
      </c>
      <c r="C14" s="54">
        <f>B14/B15</f>
        <v>0.7051795491771542</v>
      </c>
    </row>
    <row r="15" spans="1:3" x14ac:dyDescent="0.35">
      <c r="A15" s="30" t="s">
        <v>11</v>
      </c>
      <c r="B15" s="34">
        <v>88355682</v>
      </c>
      <c r="C15" s="28">
        <f>SUM(C12:C14)</f>
        <v>1</v>
      </c>
    </row>
    <row r="16" spans="1:3" x14ac:dyDescent="0.35">
      <c r="A16" s="55" t="s">
        <v>12</v>
      </c>
      <c r="B16" s="56"/>
      <c r="C16" s="5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18162-3980-461D-BEA4-6C478496EFD4}">
  <dimension ref="A1:C16"/>
  <sheetViews>
    <sheetView workbookViewId="0"/>
  </sheetViews>
  <sheetFormatPr defaultRowHeight="14.5" x14ac:dyDescent="0.35"/>
  <cols>
    <col min="1" max="1" width="31" bestFit="1" customWidth="1"/>
    <col min="2" max="2" width="11.08984375" bestFit="1" customWidth="1"/>
    <col min="3" max="3" width="18" bestFit="1" customWidth="1"/>
  </cols>
  <sheetData>
    <row r="1" spans="1:3" x14ac:dyDescent="0.35">
      <c r="A1" s="43" t="s">
        <v>50</v>
      </c>
      <c r="B1" s="44" t="s">
        <v>46</v>
      </c>
      <c r="C1" s="45" t="s">
        <v>47</v>
      </c>
    </row>
    <row r="2" spans="1:3" x14ac:dyDescent="0.35">
      <c r="A2" s="67" t="s">
        <v>2</v>
      </c>
      <c r="B2" s="46">
        <v>8828195</v>
      </c>
      <c r="C2" s="48">
        <f>B2/B15</f>
        <v>9.9916550924251821E-2</v>
      </c>
    </row>
    <row r="3" spans="1:3" x14ac:dyDescent="0.35">
      <c r="A3" s="67" t="s">
        <v>0</v>
      </c>
      <c r="B3" s="47">
        <v>4969706</v>
      </c>
      <c r="C3" s="48">
        <f>B3/B15</f>
        <v>5.6246592041471651E-2</v>
      </c>
    </row>
    <row r="4" spans="1:3" x14ac:dyDescent="0.35">
      <c r="A4" s="67" t="s">
        <v>26</v>
      </c>
      <c r="B4" s="47">
        <v>2518313</v>
      </c>
      <c r="C4" s="48">
        <f>B4/B15</f>
        <v>2.8501992661886758E-2</v>
      </c>
    </row>
    <row r="5" spans="1:3" x14ac:dyDescent="0.35">
      <c r="A5" s="47" t="s">
        <v>23</v>
      </c>
      <c r="B5" s="47">
        <v>2332788</v>
      </c>
      <c r="C5" s="48">
        <f>B5/B15</f>
        <v>2.6402240888141183E-2</v>
      </c>
    </row>
    <row r="6" spans="1:3" x14ac:dyDescent="0.35">
      <c r="A6" s="67" t="s">
        <v>17</v>
      </c>
      <c r="B6" s="47">
        <v>2233056</v>
      </c>
      <c r="C6" s="48">
        <f>B6/B15</f>
        <v>2.5273484958216949E-2</v>
      </c>
    </row>
    <row r="7" spans="1:3" x14ac:dyDescent="0.35">
      <c r="A7" s="67" t="s">
        <v>3</v>
      </c>
      <c r="B7" s="47">
        <v>2174938</v>
      </c>
      <c r="C7" s="48">
        <f>B7/B15</f>
        <v>2.4615711754678096E-2</v>
      </c>
    </row>
    <row r="8" spans="1:3" x14ac:dyDescent="0.35">
      <c r="A8" s="67" t="s">
        <v>8</v>
      </c>
      <c r="B8" s="47">
        <v>2069308</v>
      </c>
      <c r="C8" s="48">
        <f>B8/B15</f>
        <v>2.342020290217442E-2</v>
      </c>
    </row>
    <row r="9" spans="1:3" x14ac:dyDescent="0.35">
      <c r="A9" s="67" t="s">
        <v>27</v>
      </c>
      <c r="B9" s="47">
        <v>1879034</v>
      </c>
      <c r="C9" s="48">
        <f>B9/B15</f>
        <v>2.1266702462893104E-2</v>
      </c>
    </row>
    <row r="10" spans="1:3" x14ac:dyDescent="0.35">
      <c r="A10" s="67" t="s">
        <v>28</v>
      </c>
      <c r="B10" s="47">
        <v>1570271</v>
      </c>
      <c r="C10" s="48">
        <f>B10/B15</f>
        <v>1.7772156407552826E-2</v>
      </c>
    </row>
    <row r="11" spans="1:3" x14ac:dyDescent="0.35">
      <c r="A11" s="67" t="s">
        <v>4</v>
      </c>
      <c r="B11" s="49">
        <v>1490200</v>
      </c>
      <c r="C11" s="54">
        <f>B11/B15</f>
        <v>1.6865921537451322E-2</v>
      </c>
    </row>
    <row r="12" spans="1:3" x14ac:dyDescent="0.35">
      <c r="A12" s="50" t="s">
        <v>48</v>
      </c>
      <c r="B12" s="31">
        <f>SUM(B2:B11)</f>
        <v>30065809</v>
      </c>
      <c r="C12" s="66">
        <f>B12/B15</f>
        <v>0.34028155653871811</v>
      </c>
    </row>
    <row r="13" spans="1:3" x14ac:dyDescent="0.35">
      <c r="A13" s="51" t="s">
        <v>9</v>
      </c>
      <c r="B13" s="32">
        <v>906871</v>
      </c>
      <c r="C13" s="48">
        <f>B13/B15</f>
        <v>1.0263867353771317E-2</v>
      </c>
    </row>
    <row r="14" spans="1:3" x14ac:dyDescent="0.35">
      <c r="A14" s="52" t="s">
        <v>10</v>
      </c>
      <c r="B14" s="53">
        <f>B15-B13-B12</f>
        <v>57383002</v>
      </c>
      <c r="C14" s="54">
        <f>B14/B15</f>
        <v>0.64945457610751056</v>
      </c>
    </row>
    <row r="15" spans="1:3" x14ac:dyDescent="0.35">
      <c r="A15" s="30" t="s">
        <v>11</v>
      </c>
      <c r="B15" s="34">
        <v>88355682</v>
      </c>
      <c r="C15" s="28">
        <f>SUM(C12:C14)</f>
        <v>1</v>
      </c>
    </row>
    <row r="16" spans="1:3" x14ac:dyDescent="0.35">
      <c r="A16" s="55" t="s">
        <v>12</v>
      </c>
      <c r="B16" s="56"/>
      <c r="C16" s="5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FBA0F-6751-409B-81A7-E99A56125B3C}">
  <dimension ref="A1:C16"/>
  <sheetViews>
    <sheetView workbookViewId="0">
      <selection activeCell="A12" sqref="A12"/>
    </sheetView>
  </sheetViews>
  <sheetFormatPr defaultRowHeight="14.5" x14ac:dyDescent="0.35"/>
  <cols>
    <col min="1" max="1" width="31.90625" bestFit="1" customWidth="1"/>
    <col min="2" max="2" width="11.36328125" bestFit="1" customWidth="1"/>
    <col min="3" max="3" width="18.36328125" bestFit="1" customWidth="1"/>
  </cols>
  <sheetData>
    <row r="1" spans="1:3" x14ac:dyDescent="0.35">
      <c r="A1" s="58" t="s">
        <v>41</v>
      </c>
      <c r="B1" s="44" t="s">
        <v>46</v>
      </c>
      <c r="C1" s="45" t="s">
        <v>47</v>
      </c>
    </row>
    <row r="2" spans="1:3" x14ac:dyDescent="0.35">
      <c r="A2" s="59" t="s">
        <v>1</v>
      </c>
      <c r="B2" s="62">
        <v>6898638</v>
      </c>
      <c r="C2" s="41">
        <v>7.8078034641846802E-2</v>
      </c>
    </row>
    <row r="3" spans="1:3" x14ac:dyDescent="0.35">
      <c r="A3" s="60" t="s">
        <v>0</v>
      </c>
      <c r="B3" s="32">
        <v>5753495</v>
      </c>
      <c r="C3" s="38">
        <v>6.5117430704682927E-2</v>
      </c>
    </row>
    <row r="4" spans="1:3" x14ac:dyDescent="0.35">
      <c r="A4" s="60" t="s">
        <v>3</v>
      </c>
      <c r="B4" s="32">
        <v>3289876</v>
      </c>
      <c r="C4" s="38">
        <v>3.723445878670259E-2</v>
      </c>
    </row>
    <row r="5" spans="1:3" x14ac:dyDescent="0.35">
      <c r="A5" s="60" t="s">
        <v>8</v>
      </c>
      <c r="B5" s="32">
        <v>2443397</v>
      </c>
      <c r="C5" s="38">
        <v>2.7654101521167592E-2</v>
      </c>
    </row>
    <row r="6" spans="1:3" x14ac:dyDescent="0.35">
      <c r="A6" s="60" t="s">
        <v>23</v>
      </c>
      <c r="B6" s="32">
        <v>2255009</v>
      </c>
      <c r="C6" s="38">
        <v>2.5521946624779603E-2</v>
      </c>
    </row>
    <row r="7" spans="1:3" x14ac:dyDescent="0.35">
      <c r="A7" s="61" t="s">
        <v>24</v>
      </c>
      <c r="B7" s="63">
        <v>2179526</v>
      </c>
      <c r="C7" s="42">
        <v>2.5000000000000001E-2</v>
      </c>
    </row>
    <row r="8" spans="1:3" x14ac:dyDescent="0.35">
      <c r="A8" s="60" t="s">
        <v>25</v>
      </c>
      <c r="B8" s="32">
        <v>2145791</v>
      </c>
      <c r="C8" s="38">
        <v>2.4285829178478865E-2</v>
      </c>
    </row>
    <row r="9" spans="1:3" x14ac:dyDescent="0.35">
      <c r="A9" s="60" t="s">
        <v>17</v>
      </c>
      <c r="B9" s="32">
        <v>2054044</v>
      </c>
      <c r="C9" s="38">
        <v>2.3247446610168206E-2</v>
      </c>
    </row>
    <row r="10" spans="1:3" x14ac:dyDescent="0.35">
      <c r="A10" s="60" t="s">
        <v>19</v>
      </c>
      <c r="B10" s="32">
        <v>1943606</v>
      </c>
      <c r="C10" s="38">
        <v>2.1997521336545169E-2</v>
      </c>
    </row>
    <row r="11" spans="1:3" x14ac:dyDescent="0.35">
      <c r="A11" s="60" t="s">
        <v>15</v>
      </c>
      <c r="B11" s="33">
        <v>1816892</v>
      </c>
      <c r="C11" s="38">
        <v>2.0563386064973162E-2</v>
      </c>
    </row>
    <row r="12" spans="1:3" x14ac:dyDescent="0.35">
      <c r="A12" s="50" t="s">
        <v>48</v>
      </c>
      <c r="B12" s="64">
        <v>30780274</v>
      </c>
      <c r="C12" s="37">
        <v>0.34870015546934491</v>
      </c>
    </row>
    <row r="13" spans="1:3" x14ac:dyDescent="0.35">
      <c r="A13" s="32" t="s">
        <v>20</v>
      </c>
      <c r="B13" s="32">
        <v>2134116</v>
      </c>
      <c r="C13" s="38">
        <v>2.4153692798160962E-2</v>
      </c>
    </row>
    <row r="14" spans="1:3" x14ac:dyDescent="0.35">
      <c r="A14" s="33" t="s">
        <v>21</v>
      </c>
      <c r="B14" s="33">
        <v>55441292</v>
      </c>
      <c r="C14" s="39">
        <v>0.62714615173249411</v>
      </c>
    </row>
    <row r="15" spans="1:3" x14ac:dyDescent="0.35">
      <c r="A15" s="34" t="s">
        <v>11</v>
      </c>
      <c r="B15" s="65">
        <v>88355682</v>
      </c>
      <c r="C15" s="40">
        <v>1</v>
      </c>
    </row>
    <row r="16" spans="1:3" x14ac:dyDescent="0.35">
      <c r="A16" s="35" t="s">
        <v>22</v>
      </c>
      <c r="B16" s="29"/>
      <c r="C16" s="3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zoomScaleNormal="100" workbookViewId="0">
      <selection activeCell="A12" sqref="A12"/>
    </sheetView>
  </sheetViews>
  <sheetFormatPr defaultRowHeight="14.5" x14ac:dyDescent="0.35"/>
  <cols>
    <col min="1" max="1" width="37.08984375" style="1"/>
    <col min="2" max="2" width="16.90625"/>
    <col min="3" max="3" width="20.6328125"/>
  </cols>
  <sheetData>
    <row r="1" spans="1:3" x14ac:dyDescent="0.35">
      <c r="A1" s="2" t="s">
        <v>40</v>
      </c>
      <c r="B1" s="44" t="s">
        <v>46</v>
      </c>
      <c r="C1" s="45" t="s">
        <v>47</v>
      </c>
    </row>
    <row r="2" spans="1:3" x14ac:dyDescent="0.35">
      <c r="A2" s="15" t="s">
        <v>2</v>
      </c>
      <c r="B2">
        <v>7496328</v>
      </c>
      <c r="C2" s="16">
        <v>8.4842625061736301E-2</v>
      </c>
    </row>
    <row r="3" spans="1:3" x14ac:dyDescent="0.35">
      <c r="A3" s="15" t="s">
        <v>13</v>
      </c>
      <c r="B3">
        <v>6322015</v>
      </c>
      <c r="C3" s="16">
        <v>7.1551878236874505E-2</v>
      </c>
    </row>
    <row r="4" spans="1:3" x14ac:dyDescent="0.35">
      <c r="A4" s="15" t="s">
        <v>3</v>
      </c>
      <c r="B4">
        <v>3635162</v>
      </c>
      <c r="C4" s="16">
        <v>4.1142368184085801E-2</v>
      </c>
    </row>
    <row r="5" spans="1:3" x14ac:dyDescent="0.35">
      <c r="A5" s="15" t="s">
        <v>4</v>
      </c>
      <c r="B5">
        <v>3270230</v>
      </c>
      <c r="C5" s="16">
        <v>3.7012107495248601E-2</v>
      </c>
    </row>
    <row r="6" spans="1:3" x14ac:dyDescent="0.35">
      <c r="A6" s="15" t="s">
        <v>5</v>
      </c>
      <c r="B6">
        <v>2849297</v>
      </c>
      <c r="C6" s="16">
        <v>3.22480335786441E-2</v>
      </c>
    </row>
    <row r="7" spans="1:3" x14ac:dyDescent="0.35">
      <c r="A7" s="17" t="s">
        <v>6</v>
      </c>
      <c r="B7">
        <v>2828557</v>
      </c>
      <c r="C7" s="16">
        <v>3.2013300514164997E-2</v>
      </c>
    </row>
    <row r="8" spans="1:3" x14ac:dyDescent="0.35">
      <c r="A8" s="15" t="s">
        <v>14</v>
      </c>
      <c r="B8">
        <v>2480477</v>
      </c>
      <c r="C8" s="16">
        <v>2.8073768928635501E-2</v>
      </c>
    </row>
    <row r="9" spans="1:3" x14ac:dyDescent="0.35">
      <c r="A9" s="15" t="s">
        <v>15</v>
      </c>
      <c r="B9">
        <v>2005882</v>
      </c>
      <c r="C9" s="16">
        <v>2.2702354331892299E-2</v>
      </c>
    </row>
    <row r="10" spans="1:3" x14ac:dyDescent="0.35">
      <c r="A10" s="15" t="s">
        <v>16</v>
      </c>
      <c r="B10">
        <v>1847030</v>
      </c>
      <c r="C10" s="16">
        <v>2.0904484671398899E-2</v>
      </c>
    </row>
    <row r="11" spans="1:3" x14ac:dyDescent="0.35">
      <c r="A11" s="17" t="s">
        <v>17</v>
      </c>
      <c r="B11">
        <v>1677217</v>
      </c>
      <c r="C11" s="16">
        <v>1.8982559604938599E-2</v>
      </c>
    </row>
    <row r="12" spans="1:3" s="5" customFormat="1" x14ac:dyDescent="0.35">
      <c r="A12" s="50" t="s">
        <v>48</v>
      </c>
      <c r="B12" s="3">
        <f>SUM(B2:B11)</f>
        <v>34412195</v>
      </c>
      <c r="C12" s="4">
        <f>SUM(C2:C11)</f>
        <v>0.38947348060761966</v>
      </c>
    </row>
    <row r="13" spans="1:3" x14ac:dyDescent="0.35">
      <c r="A13" s="6" t="s">
        <v>9</v>
      </c>
      <c r="B13" s="7">
        <v>2086716</v>
      </c>
      <c r="C13" s="8">
        <f>B13/B15</f>
        <v>2.3617224753015885E-2</v>
      </c>
    </row>
    <row r="14" spans="1:3" x14ac:dyDescent="0.35">
      <c r="A14" s="9" t="s">
        <v>10</v>
      </c>
      <c r="B14" s="10">
        <f>B15-B12-B13</f>
        <v>51856771</v>
      </c>
      <c r="C14" s="11">
        <v>0.58713565246431998</v>
      </c>
    </row>
    <row r="15" spans="1:3" x14ac:dyDescent="0.35">
      <c r="A15" s="12" t="s">
        <v>11</v>
      </c>
      <c r="B15" s="13">
        <v>88355682</v>
      </c>
      <c r="C15" s="11">
        <v>1</v>
      </c>
    </row>
    <row r="16" spans="1:3" x14ac:dyDescent="0.35">
      <c r="A16" s="14" t="s">
        <v>18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6"/>
  <sheetViews>
    <sheetView tabSelected="1" zoomScaleNormal="100" workbookViewId="0">
      <selection activeCell="B19" sqref="B19"/>
    </sheetView>
  </sheetViews>
  <sheetFormatPr defaultRowHeight="14.5" x14ac:dyDescent="0.35"/>
  <cols>
    <col min="1" max="1" width="37.08984375"/>
    <col min="2" max="2" width="16.90625"/>
    <col min="3" max="3" width="20.6328125"/>
  </cols>
  <sheetData>
    <row r="1" spans="1:3" x14ac:dyDescent="0.35">
      <c r="A1" s="18" t="s">
        <v>39</v>
      </c>
      <c r="B1" s="44" t="s">
        <v>46</v>
      </c>
      <c r="C1" s="45" t="s">
        <v>47</v>
      </c>
    </row>
    <row r="2" spans="1:3" x14ac:dyDescent="0.35">
      <c r="A2" s="19" t="s">
        <v>33</v>
      </c>
      <c r="B2" s="24">
        <v>10426520</v>
      </c>
      <c r="C2" s="8">
        <f t="shared" ref="C2:C11" si="0">+B2/B$15</f>
        <v>0.11800621945287004</v>
      </c>
    </row>
    <row r="3" spans="1:3" x14ac:dyDescent="0.35">
      <c r="A3" s="19" t="s">
        <v>5</v>
      </c>
      <c r="B3" s="24">
        <v>8475266</v>
      </c>
      <c r="C3" s="8">
        <f t="shared" si="0"/>
        <v>9.5922138884061814E-2</v>
      </c>
    </row>
    <row r="4" spans="1:3" x14ac:dyDescent="0.35">
      <c r="A4" s="19" t="s">
        <v>0</v>
      </c>
      <c r="B4" s="24">
        <v>8287686</v>
      </c>
      <c r="C4" s="8">
        <f t="shared" si="0"/>
        <v>9.3799128843802038E-2</v>
      </c>
    </row>
    <row r="5" spans="1:3" x14ac:dyDescent="0.35">
      <c r="A5" s="19" t="s">
        <v>34</v>
      </c>
      <c r="B5" s="24">
        <v>4976599</v>
      </c>
      <c r="C5" s="8">
        <f t="shared" si="0"/>
        <v>5.6324606265842646E-2</v>
      </c>
    </row>
    <row r="6" spans="1:3" x14ac:dyDescent="0.35">
      <c r="A6" s="19" t="s">
        <v>23</v>
      </c>
      <c r="B6" s="24">
        <v>3799151</v>
      </c>
      <c r="C6" s="8">
        <f t="shared" si="0"/>
        <v>4.2998377851919019E-2</v>
      </c>
    </row>
    <row r="7" spans="1:3" x14ac:dyDescent="0.35">
      <c r="A7" s="19" t="s">
        <v>7</v>
      </c>
      <c r="B7" s="24">
        <v>3672220</v>
      </c>
      <c r="C7" s="8">
        <f t="shared" si="0"/>
        <v>4.1561786597946244E-2</v>
      </c>
    </row>
    <row r="8" spans="1:3" x14ac:dyDescent="0.35">
      <c r="A8" s="19" t="s">
        <v>35</v>
      </c>
      <c r="B8" s="24">
        <v>2641549</v>
      </c>
      <c r="C8" s="8">
        <f t="shared" si="0"/>
        <v>2.9896764307698966E-2</v>
      </c>
    </row>
    <row r="9" spans="1:3" x14ac:dyDescent="0.35">
      <c r="A9" s="19" t="s">
        <v>36</v>
      </c>
      <c r="B9" s="24">
        <v>2572253</v>
      </c>
      <c r="C9" s="8">
        <f t="shared" si="0"/>
        <v>2.911247971579236E-2</v>
      </c>
    </row>
    <row r="10" spans="1:3" x14ac:dyDescent="0.35">
      <c r="A10" s="19" t="s">
        <v>37</v>
      </c>
      <c r="B10" s="24">
        <v>2389339</v>
      </c>
      <c r="C10" s="8">
        <f t="shared" si="0"/>
        <v>2.7042278956094755E-2</v>
      </c>
    </row>
    <row r="11" spans="1:3" x14ac:dyDescent="0.35">
      <c r="A11" s="20" t="s">
        <v>38</v>
      </c>
      <c r="B11" s="25">
        <v>2236453</v>
      </c>
      <c r="C11" s="11">
        <f t="shared" si="0"/>
        <v>2.5311931834785677E-2</v>
      </c>
    </row>
    <row r="12" spans="1:3" x14ac:dyDescent="0.35">
      <c r="A12" s="50" t="s">
        <v>48</v>
      </c>
      <c r="B12" s="26">
        <f>SUM(B2:B11)</f>
        <v>49477036</v>
      </c>
      <c r="C12" s="23">
        <f>SUM(C2:C11)</f>
        <v>0.55997571271081348</v>
      </c>
    </row>
    <row r="13" spans="1:3" x14ac:dyDescent="0.35">
      <c r="A13" s="19" t="s">
        <v>9</v>
      </c>
      <c r="B13" s="24">
        <v>2085385</v>
      </c>
      <c r="C13" s="8">
        <f>+B13/B15</f>
        <v>2.3602160639765082E-2</v>
      </c>
    </row>
    <row r="14" spans="1:3" x14ac:dyDescent="0.35">
      <c r="A14" s="20" t="s">
        <v>10</v>
      </c>
      <c r="B14" s="25">
        <f>+B15-B12-B13</f>
        <v>36793261</v>
      </c>
      <c r="C14" s="11">
        <f>+C15-C12-C13</f>
        <v>0.41642212664942146</v>
      </c>
    </row>
    <row r="15" spans="1:3" x14ac:dyDescent="0.35">
      <c r="A15" s="21" t="s">
        <v>11</v>
      </c>
      <c r="B15" s="27">
        <v>88355682</v>
      </c>
      <c r="C15" s="11">
        <v>1</v>
      </c>
    </row>
    <row r="16" spans="1:3" x14ac:dyDescent="0.35">
      <c r="A16" s="22" t="s">
        <v>18</v>
      </c>
    </row>
  </sheetData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31 dec 2020</vt:lpstr>
      <vt:lpstr>30 sep 2020</vt:lpstr>
      <vt:lpstr>30 jun 2020</vt:lpstr>
      <vt:lpstr>31 mar 2020</vt:lpstr>
      <vt:lpstr>31 dec 2019</vt:lpstr>
      <vt:lpstr>31 dec 2018</vt:lpstr>
      <vt:lpstr>31 dec 2017</vt:lpstr>
      <vt:lpstr>31 dec 2016</vt:lpstr>
      <vt:lpstr>31 dec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Kronqvist</dc:creator>
  <cp:lastModifiedBy>Annika Jokiranta</cp:lastModifiedBy>
  <cp:revision>7</cp:revision>
  <dcterms:created xsi:type="dcterms:W3CDTF">2015-06-25T10:22:36Z</dcterms:created>
  <dcterms:modified xsi:type="dcterms:W3CDTF">2021-03-03T14:50:36Z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